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345" windowHeight="4635" firstSheet="1" activeTab="6"/>
  </bookViews>
  <sheets>
    <sheet name="Matriz" sheetId="1" r:id="rId1"/>
    <sheet name="Presupuesto" sheetId="4" r:id="rId2"/>
    <sheet name="PQRS" sheetId="15" r:id="rId3"/>
    <sheet name="Logro de metas" sheetId="7" r:id="rId4"/>
    <sheet name="Plan de Mejoramiento" sheetId="13" r:id="rId5"/>
    <sheet name="Indicadores" sheetId="10" r:id="rId6"/>
    <sheet name="Riesgos" sheetId="9" r:id="rId7"/>
  </sheets>
  <definedNames>
    <definedName name="_xlnm.Print_Area" localSheetId="5">Indicadores!$B$2:$L$15</definedName>
    <definedName name="_xlnm.Print_Area" localSheetId="3">'Logro de metas'!$B$2:$K$21</definedName>
    <definedName name="_xlnm.Print_Area" localSheetId="0">Matriz!$B$2:$J$14</definedName>
    <definedName name="_xlnm.Print_Area" localSheetId="4">'Plan de Mejoramiento'!$B$2:$P$9</definedName>
    <definedName name="_xlnm.Print_Area" localSheetId="2">PQRS!$B$1:$N$9</definedName>
    <definedName name="_xlnm.Print_Area" localSheetId="1">Presupuesto!$B$1:$H$32</definedName>
    <definedName name="_xlnm.Print_Area" localSheetId="6">Riesgos!$C$2:$L$22</definedName>
  </definedNames>
  <calcPr calcId="152511"/>
</workbook>
</file>

<file path=xl/calcChain.xml><?xml version="1.0" encoding="utf-8"?>
<calcChain xmlns="http://schemas.openxmlformats.org/spreadsheetml/2006/main">
  <c r="G5" i="15" l="1"/>
  <c r="J5" i="15"/>
  <c r="I13" i="10" l="1"/>
  <c r="E10" i="1" s="1"/>
  <c r="E9" i="4"/>
  <c r="F9" i="4" s="1"/>
  <c r="J5" i="13"/>
  <c r="I7" i="13"/>
  <c r="J6" i="15"/>
  <c r="F6" i="15"/>
  <c r="G6" i="15"/>
  <c r="H7" i="13"/>
  <c r="G7" i="13"/>
  <c r="F7" i="13"/>
  <c r="E7" i="13"/>
  <c r="I6" i="15"/>
  <c r="H6" i="15"/>
  <c r="K5" i="15"/>
  <c r="F8" i="4"/>
  <c r="F7" i="4"/>
  <c r="F6" i="4"/>
  <c r="E12" i="4"/>
  <c r="F12" i="4" s="1"/>
  <c r="E6" i="1"/>
  <c r="E7" i="15" l="1"/>
  <c r="E8" i="1" s="1"/>
  <c r="L5" i="13"/>
  <c r="L7" i="13" s="1"/>
  <c r="K7" i="13"/>
  <c r="E11" i="4"/>
  <c r="F11" i="4" s="1"/>
  <c r="E10" i="4"/>
  <c r="F10" i="4" s="1"/>
  <c r="F13" i="4" l="1"/>
  <c r="E7" i="1" s="1"/>
  <c r="M5" i="13"/>
  <c r="E9" i="1" s="1"/>
  <c r="E12" i="1" l="1"/>
</calcChain>
</file>

<file path=xl/sharedStrings.xml><?xml version="1.0" encoding="utf-8"?>
<sst xmlns="http://schemas.openxmlformats.org/spreadsheetml/2006/main" count="204" uniqueCount="184">
  <si>
    <t>Calificación</t>
  </si>
  <si>
    <t xml:space="preserve">Porcentaje </t>
  </si>
  <si>
    <t>CDP</t>
  </si>
  <si>
    <t>RP</t>
  </si>
  <si>
    <t>Giros</t>
  </si>
  <si>
    <t>Total Inversión</t>
  </si>
  <si>
    <t>Porcentaje de cumplimiento en la gestión presupuestal Funcionamiento</t>
  </si>
  <si>
    <t>Porcentaje  Inversión</t>
  </si>
  <si>
    <t xml:space="preserve">Cuentas por pagar </t>
  </si>
  <si>
    <t>Número total de respuestas</t>
  </si>
  <si>
    <t xml:space="preserve">Dependencia </t>
  </si>
  <si>
    <t>Fecha inicio</t>
  </si>
  <si>
    <t>Meta</t>
  </si>
  <si>
    <t xml:space="preserve">Logro </t>
  </si>
  <si>
    <t>Variables</t>
  </si>
  <si>
    <t>Periodicidad</t>
  </si>
  <si>
    <t>Riesgo</t>
  </si>
  <si>
    <t>Control</t>
  </si>
  <si>
    <t>Capacitación, Inducción y Reinducción</t>
  </si>
  <si>
    <t>Seguimiento al control</t>
  </si>
  <si>
    <t>Comentarios Oficina de Control Interno</t>
  </si>
  <si>
    <t>Comentarios  Oficina Control Interno</t>
  </si>
  <si>
    <t xml:space="preserve">Total pago en la vigencia en relacion con CDP </t>
  </si>
  <si>
    <t xml:space="preserve">Proyectos de la Dependencia </t>
  </si>
  <si>
    <t>Comentarios  de la Oficina Control Interno</t>
  </si>
  <si>
    <t xml:space="preserve">Porcentaje promedio del logro de las metas </t>
  </si>
  <si>
    <t xml:space="preserve">Comentarios de la Oficina de Control Interno </t>
  </si>
  <si>
    <t xml:space="preserve">PQRS </t>
  </si>
  <si>
    <t>Nombre de la dependencia</t>
  </si>
  <si>
    <t>Nombre de la Dependencia</t>
  </si>
  <si>
    <t>Número de hallazgos de la auditoria de Control Interno</t>
  </si>
  <si>
    <t>Número de hallazgos  de la auditoria de Contraloría</t>
  </si>
  <si>
    <t>Número de hallazgos de la auditoria Interna de Calidad</t>
  </si>
  <si>
    <t>Número de hallazgos de la auditoria Externa de Calidad</t>
  </si>
  <si>
    <t xml:space="preserve">Total de Hallazgos en la Dependencia </t>
  </si>
  <si>
    <t xml:space="preserve">Total hallazgos que permanecen abiertos para la Dependencia </t>
  </si>
  <si>
    <t>Total hallazgos cerrados para la Dependencia</t>
  </si>
  <si>
    <t xml:space="preserve">Porcentaje de cierre de hallazgos </t>
  </si>
  <si>
    <t>Número de hallazgos abiertos</t>
  </si>
  <si>
    <t>Otros (Revisión del proceso - Revisión del procedimiento)</t>
  </si>
  <si>
    <t>MENSUAL</t>
  </si>
  <si>
    <t xml:space="preserve"> Emisión tardía de instrumentos</t>
  </si>
  <si>
    <t xml:space="preserve"> Planeación presupuestal</t>
  </si>
  <si>
    <t xml:space="preserve"> Sistema de Planeación (SGI)</t>
  </si>
  <si>
    <t xml:space="preserve"> Emisión de conceptos técnicos o juridicos imprecisos que induzcan a una inadecuada interpretación o aplicación de la norma o política</t>
  </si>
  <si>
    <t xml:space="preserve"> Reuniones internas de planeación y seguimiento</t>
  </si>
  <si>
    <t xml:space="preserve"> Incumplimiento de los términos de respuesta a las peticiones hechas al DAFP</t>
  </si>
  <si>
    <t xml:space="preserve"> Capacitación, Inducción y Reinducción</t>
  </si>
  <si>
    <t>DIRECCIÓN DE DESARROLLO ORGANIZACIONAL</t>
  </si>
  <si>
    <t>Índice de Valoración Institucional -IVI</t>
  </si>
  <si>
    <t>Desarrollo de capacidades institucionales</t>
  </si>
  <si>
    <t>Desarrollo metodológico para el fortalecimiento institucional con enfoque integral</t>
  </si>
  <si>
    <t xml:space="preserve"> Instrumentos técnicos inadecuados</t>
  </si>
  <si>
    <t>Verificación normativo / normograma</t>
  </si>
  <si>
    <t>Verificación, revisión y validación</t>
  </si>
  <si>
    <t>Sistemas de información (Orfeo, proactivanet, SUIT)</t>
  </si>
  <si>
    <t>Control de Términos</t>
  </si>
  <si>
    <t xml:space="preserve"> No atender el total de asesorías solicitadas por parte de las entidades públicas que lo requieran (orden Nacional y Territorial)</t>
  </si>
  <si>
    <t>AUDITORIA - EVALUACIÓN A LA GESTIÓN</t>
  </si>
  <si>
    <t xml:space="preserve">Variables (Enero - Julio 2015) </t>
  </si>
  <si>
    <t>Total constituido como Reservas</t>
  </si>
  <si>
    <r>
      <t>Total del presupuesto disponible realmente NO</t>
    </r>
    <r>
      <rPr>
        <sz val="11"/>
        <rFont val="Calibri"/>
        <family val="2"/>
        <scheme val="minor"/>
      </rPr>
      <t xml:space="preserve"> </t>
    </r>
    <r>
      <rPr>
        <b/>
        <sz val="11"/>
        <rFont val="Calibri"/>
        <family val="2"/>
        <scheme val="minor"/>
      </rPr>
      <t xml:space="preserve">utilizado en la vigencia  </t>
    </r>
  </si>
  <si>
    <r>
      <t xml:space="preserve">Total no ejecutado del presupuesto solicitado CDP </t>
    </r>
    <r>
      <rPr>
        <b/>
        <sz val="11"/>
        <rFont val="Calibri"/>
        <family val="2"/>
        <scheme val="minor"/>
      </rPr>
      <t>(liberaciones)</t>
    </r>
  </si>
  <si>
    <t>Fuente:  Grupo Gestión Financiera</t>
  </si>
  <si>
    <t>Número de radicados resueltos fuera de los términos legales</t>
  </si>
  <si>
    <t>Número de radicados en trámite con términos vencidos</t>
  </si>
  <si>
    <t>Fuente: ORFEO</t>
  </si>
  <si>
    <t>Fuente: Calidad_DAFP</t>
  </si>
  <si>
    <t xml:space="preserve">Indicadores de Gestión </t>
  </si>
  <si>
    <t>Interpretación (Ficha del Indicador)</t>
  </si>
  <si>
    <t xml:space="preserve">Valor del indicador  (Reporte Calidad-Dafp) </t>
  </si>
  <si>
    <t>Total Hallazgos</t>
  </si>
  <si>
    <t>Avances reportados en SGI</t>
  </si>
  <si>
    <t>DIRECCIÓN DESARROLLO ORGANIZACIONAL</t>
  </si>
  <si>
    <t>DIRECCION DESARROLLO ORGANIZACIONAL</t>
  </si>
  <si>
    <t>Tiempo promedio empleado en eventos de asesoría</t>
  </si>
  <si>
    <t>Tiempo real utilizado en cada evento de asesoría</t>
  </si>
  <si>
    <t>Tiempo estandar programado</t>
  </si>
  <si>
    <t>Trimestral</t>
  </si>
  <si>
    <t xml:space="preserve">Cobertura de los servicios de asesoría del DAFP </t>
  </si>
  <si>
    <t>Número de instituciones públicas que recibieron asesoría</t>
  </si>
  <si>
    <t>Número de instituciones públicas que solicitaron asesoría*100</t>
  </si>
  <si>
    <t>Semestral</t>
  </si>
  <si>
    <t>Grado de satisfacción de las asesorías del DAFP</t>
  </si>
  <si>
    <t>Número de instituciones públicas satisfechas</t>
  </si>
  <si>
    <t>Número de instituciones públicas que recibieron asesoria</t>
  </si>
  <si>
    <t>Anual</t>
  </si>
  <si>
    <t>El indicador refleja el nivel de satisfacción que las entidades reportan respecto de los servicios del DAFP. 
El dato lo consolida y reporta la Oficina de Planeación trimestralmente a partir de la consolidación de las encuestas de satisfacción de servicios.</t>
  </si>
  <si>
    <t>Todas las entidades que solicitaron asesoría la recibieron.</t>
  </si>
  <si>
    <t>Reuniones internas de planeación y seguimiento</t>
  </si>
  <si>
    <t>Se ha asistido a las diferentes sesiones de charlas técnicas relacionadas con: "Rol del DAFP frente al posconflicto "Estructura del Estado".
El Director Técnico de la DDO dictó capacitación (charla técnica) sobre Estructura del Estado. El equipo de la DDO, asiste a los diferentes seminarios técnicos organizados por la dirección del DAFP.
En el mes de Julio, los funcionarios de la DDO asistieron a la charla programada por la Dirección Jurídica, en la que se trató el tema de tiempos de respuesta a los derechos de petición.</t>
  </si>
  <si>
    <t xml:space="preserve"> Revisión periódica de las estrategias, metas y objetivos</t>
  </si>
  <si>
    <t>Con el fin de llevar un control sobre las asesorías en temas de la DDO, se tiene establecido como política, el registro de las mismas en el aplicativo ESTADíSTICAS, por parte de los funcionarios de la DDO</t>
  </si>
  <si>
    <t>1)Una herramienta de valoración institucional (50%)
2)Una prueba piloto desarrollada en el sector Función Pública.(0%)
3)Una valoración institucional del sector Función Pública realizada.(100%)
4)Una valoración institucional aplicada a las entidades definidas (0%)</t>
  </si>
  <si>
    <t>Fecha final</t>
  </si>
  <si>
    <t>1- 50 Entidades del orden nacional asesoradas en fortalecimiento institucional</t>
  </si>
  <si>
    <t>2- Tres (3) informes de acompañamiento en fortalecimiento institucional elaborados: Consejo Superior de la Judicatura; Congreso de la República; Consejo Nacional Electoral</t>
  </si>
  <si>
    <t>3- 140 entidades de la rama ejecutiva del orden nacional asesoradas en modificación del manual de funciones según Decreto 1785 de 2014.</t>
  </si>
  <si>
    <t>4- 50 entidades territoriales asesoradas en temas de fortalecimiento institucional.</t>
  </si>
  <si>
    <t>El pasado 7 de julio se envío a la Subdirección General la Guía de Rediseño Institucional del orden nacional con los respectivos ajustes.</t>
  </si>
  <si>
    <t>1- Una (1) Metodología para formalización de empleo en entidades a costo cero.</t>
  </si>
  <si>
    <t>3- Una (1) Guía para Establecer Empleos Temporales en las Empresas Sociales del Estado E.S.E., actualizada a los parámetros de los Decretos 1376 y 2484 de 2014</t>
  </si>
  <si>
    <t>4- Una (1) Guía para el Rediseño Institucional de Entidades Públicas Orden Nacional actualizada</t>
  </si>
  <si>
    <t>Brechas salariales</t>
  </si>
  <si>
    <t>15--12-2015</t>
  </si>
  <si>
    <t xml:space="preserve">Aunque la meta se definio a partir del mes de agosto, ya se elaboró un documento en el que se agrupan los requisitos teniendo en cuenta la agrupación de grados salariales.
</t>
  </si>
  <si>
    <t>5- Cinco (5) Encuentros regionales para asesorar a las ESEs en la estrategia de formalización de empleo vía plantas temporales de empleo</t>
  </si>
  <si>
    <t>2- Una (1) Guía integral de Rediseño Institucional para entidades del orden territorial que incluya la caracterización de los municipios a partir de la ley 1551 y la vocación productiva de las entidades territoriales</t>
  </si>
  <si>
    <r>
      <t xml:space="preserve">En el mes de julio de 2015 se presentó al Director de Desarrollo Organizacional la propuesta consolidada de la Guía con los documentos anexos para la revisión respectiva por parte de la Subdirección. </t>
    </r>
    <r>
      <rPr>
        <sz val="11"/>
        <color theme="1"/>
        <rFont val="Calibri"/>
        <family val="2"/>
        <scheme val="minor"/>
      </rPr>
      <t xml:space="preserve">
 </t>
    </r>
  </si>
  <si>
    <t xml:space="preserve"> Análisis - Diagnóstico - Tendencias</t>
  </si>
  <si>
    <t>El enlace del área, participó en el Comité de Publicaciones, en el que se hace seguimiento al cronograma de producción de documentos.</t>
  </si>
  <si>
    <t>De acuerdo con la actividad propuesta se tienen en cuenta las politicas y procedimientos establecidos para el manejo de los sistemas de información; igualmente al interior del área se determinó, que cuando una petición no tenga términos y se requiera, se debe avisar al Grupo de correspondencia para que se le asigne tiempo al requerimiento.</t>
  </si>
  <si>
    <t xml:space="preserve">Número total de radicados </t>
  </si>
  <si>
    <r>
      <t xml:space="preserve">Hasta el mes de julio los profesionales asignados a cada sector administrativo reportaron solicitudes de asesoría a 35 Entidades, de estas  16 procesos se encuentran en estudio y revisión por parte de la Dirección de Desarrollo Organizacional.
Igualmente se han expedido 14 decretos relacionados con planta de personal y estructura y se han publicado en la página web 39 decretos de reajuste salarial.   Al </t>
    </r>
    <r>
      <rPr>
        <sz val="11"/>
        <rFont val="Calibri"/>
        <family val="2"/>
        <scheme val="minor"/>
      </rPr>
      <t>mes de julio se han atendido 567 consultas (escrita, telefónica y verbal).</t>
    </r>
  </si>
  <si>
    <t>Se llevó a cabo la agrupación de grados salariales para los empleos del nivel Profesional, teniendo en cuenta aspectos como la frecuencia de empleos por grado y los requisitos para cada grado.
Se presenta al Director de la Desarrollo Organizacional el documento que consolida las propuestas de reducción de grados salariales para los niveles Profesional, Técnico y Asistencial.</t>
  </si>
  <si>
    <t xml:space="preserve">Se establecieron los proyectos formulados por la Dirección de Desarrollo Organizacional "DDO", a los cuales se les realiza seguimiento mensual a través del SGI. 
Para la diagramación de los documentos técnicos de la DDO, se tiene en cuenta los tiempos establecidos por el
Departamento, en el "Manual de Publicaciones Técnicas de la Función Pública".
</t>
  </si>
  <si>
    <t>Se recomienda revisar el control frente a las actividades realizadas, por cuanto no se observa coherencia entre estos. 
Igualmente es importante analizar si el control establecido si permite minimizar el riesgo, ya que si bien se realiza la planeación presupuestal, a veces por factores externos no se puede ejecutar de la manera planeada.</t>
  </si>
  <si>
    <t>Como actividad de control se definio "Crear una política de operación que indique que el tiempo máximo de entrega de la respuesta para firma sea de 5 días antes del vencimiento", Dicha política está incluída dentro de las políticas de operación de la DDO, las cuales están en proceso de validación por parte del Director Técnico y la Oficina Asesora de Planeación.
Semanalmente a través de correo electrónico, al interior del área se hace seguimiento al cumplimiento de los términos establecidos para dar respuesta a las peticiones que ingresan a través de ORFEO.</t>
  </si>
  <si>
    <t>Como actividad para este control se definio "Incluir dentro de la planeación el uso de la herramienta virtual webex, para atender la demanda de aquellas asesorías solicitadas que por razón de presupuesto no pueden hacer presencialmente", sin embargo no se utilizó la herramienta webex para las asesorías.</t>
  </si>
  <si>
    <t xml:space="preserve">Dirección de Desarrollo Organizacional </t>
  </si>
  <si>
    <t xml:space="preserve">Porcentaje de seguimiento en la administración de riesgos  </t>
  </si>
  <si>
    <t>En teoría el indicador relaciona el tiempo real versus el parámetro y permite determinar si la asesorías se hacen dentro del tiempo, en menos tiempo o requieren mas tiempo.</t>
  </si>
  <si>
    <t>De acuerdo con los registros del indicador de enero a junio, el tiempo promedio utilizado en cada asesoria es de 60 minutos.</t>
  </si>
  <si>
    <t>Teniendo en cuenta los registros mensuales del indicador al mes de junio se dio asesoria a 277 Entidades.</t>
  </si>
  <si>
    <t>5- Un (1) Manual del Estado actualizado</t>
  </si>
  <si>
    <t>1- Un (1) documento que contenga la propuesta de escala salarial contemplando el ajuste de la cantidad de grados salariales, las asignaciones
básicas y los requisitos de empleo respectivamente para los niveles profesional, técnico y asistencial</t>
  </si>
  <si>
    <t>2 - Un (1) documento piloto que agrupe los grados salariales y requisitos por nivel</t>
  </si>
  <si>
    <t>META</t>
  </si>
  <si>
    <t xml:space="preserve">Total radicados menos respuestas y en tramite </t>
  </si>
  <si>
    <t>Número total de radicados en trámite</t>
  </si>
  <si>
    <t xml:space="preserve">
Número total de radicados fuera de términos 
 </t>
  </si>
  <si>
    <t>El acompañamiento en fortalecimiento institucional se hará una vez las entidades soliciten formalmente el mismo; a la fecha no han presentado solicitud alguna relacionada con el tema.</t>
  </si>
  <si>
    <r>
      <t>Se efectuó diagnóstico de las 203 entidades de la Rama Ejecutiva del orden nacional, concluyendo que únicamente 124 debían hacer el reporte de actualización del manual de funciones y de competencias laborales por tener empleados públicos.
Los profesionales asignados a cada sector administrativo adelantaron jornadas informativas (octubre de 2014 - marzo de 2015). Igualmente s</t>
    </r>
    <r>
      <rPr>
        <sz val="11"/>
        <rFont val="Calibri"/>
        <family val="2"/>
        <scheme val="minor"/>
      </rPr>
      <t>e presentó informe consolidado de los resultados de la implementación del Decreto 1785 de 2014 por el cual "Se establecen las funciones y los requisitos generales para los empleos públicos de los distintos niveles jerárquicos de los organismos y entidades del orden nacional y se dictan otras disposiciones".</t>
    </r>
    <r>
      <rPr>
        <sz val="11"/>
        <color rgb="FFFF0000"/>
        <rFont val="Calibri"/>
        <family val="2"/>
        <scheme val="minor"/>
      </rPr>
      <t xml:space="preserve">
</t>
    </r>
    <r>
      <rPr>
        <sz val="11"/>
        <rFont val="Calibri"/>
        <family val="2"/>
        <scheme val="minor"/>
      </rPr>
      <t xml:space="preserve">
</t>
    </r>
  </si>
  <si>
    <t xml:space="preserve">  
Al mes de julio se han asesorado 35 Entidades en fortalecimiento institucional. De otra parte se atendieron 228 consultas verbales. 
En el mes de agosto la DDO reportó  a la Oficina de Sistemas incidencia con el No. 2015-020829 debido a fallas  (pérdida de información) en el Sistema de Estadisticas, sin embargo el área lleva el control de las asesorías.
</t>
  </si>
  <si>
    <t>Se realizó una reunión en el mes de julio con el Ministerio de Salud y Protección Social a efectos de definir la población objeto de los cinco (5) encuentros regionales a realizar.
Producto de ello se estableció que las ESEs a capacitar son las de segundo y tercer nivel de atención, a la fecha, el MinSalud está elaborando el listado de dichas ESEs.</t>
  </si>
  <si>
    <t>Se prediseñó y se está revisando una propuesta metodológica para análisis y valoración, se ajusto la presentación de acuerdo con los lineamientos dados por el Departamento.</t>
  </si>
  <si>
    <t>Para mitigar el riesgo se propuso como actividad realizar análisis de usuarios, revisión de contenido, análisis de nuevos insumos e incluir en las guías propias del área.  
Para dar cumplimiento a lo anterior, se registra revisión de los usuarios clientes no solo del proceso de asesoria sino de los demás procesos en union con el grupo de mejoramiento; Igualmente se consigna la publicación en la página web de la "Guía de Rediseño Territorial" para recibir retroalimentación de los usuarios; así mismo, la revisión y observaciones efectuadas a la "Guía Metodológica para modificar plantas de personal a costo cero".</t>
  </si>
  <si>
    <t xml:space="preserve">Como actividad para este control se definio "Crear una política de operación en la que indique que en las reuniones de seguimiento se debe incluir el tema de emisión de los conceptos", la cual no se evidencia; en cambio se elaboró documento que contiene los criterios de categorización de las PQRs, en alta, media y baja complejidad y la responsabilidad frente a cada una. 
Así mismo, se han adelantado reuniones con el grupo de servicio al ciudadano para tomar acciones frente a la respuesta oportuna de las PQRs. 
</t>
  </si>
  <si>
    <t>La Oficina de Control Interno, pudo evidenciar que en el mes de agosto se reportaron dos (2) solicitudes de  la  Comisión de Regulación de Energía y Gas (Estructura administrativa)  y del Ministerio de Minas y Energía (Planta de personal). 
Así mismo entre los meses de agosto y septiembre se han atendido 77 consultas.</t>
  </si>
  <si>
    <r>
      <t xml:space="preserve">Se evidenció informe de evaluación en la implementación del Decreto 1785 de 2014 (manual de funciones y competencias laborales), con lo cual se dio cumplimiento a la meta.
</t>
    </r>
    <r>
      <rPr>
        <sz val="11"/>
        <color rgb="FFFF0000"/>
        <rFont val="Calibri"/>
        <family val="2"/>
        <scheme val="minor"/>
      </rPr>
      <t/>
    </r>
  </si>
  <si>
    <t>Se elaboró un documento con la metodología y está para revisión por parte del Director de Desarrollo Organizacional.</t>
  </si>
  <si>
    <r>
      <t xml:space="preserve">Se evidencia el avance de la meta en  \\yaksa\DDO_FBERRIO\Ofigrupo\GUIA TERRITORIAL 2015.
</t>
    </r>
    <r>
      <rPr>
        <sz val="11"/>
        <color theme="1"/>
        <rFont val="Calibri"/>
        <family val="2"/>
        <scheme val="minor"/>
      </rPr>
      <t xml:space="preserve">
</t>
    </r>
  </si>
  <si>
    <t>El seguimiento a este control se efectuó unicamente en los meses de marzo, abril y julio, la Oficina de Control Interno recomienda efectuar el mismo de acuerdo a los lineamientos entregados por la Oficina Asesora de Planeación.</t>
  </si>
  <si>
    <t xml:space="preserve">Aunque el alcance de la auditoria es hasta el mes de julio, se evidencia avance en la metas que a continuación se relaciona, la cual comenzó su ejecución a partir del mes de agosto de 2015:
Meta 1) Una herramienta de valoración institucional (50%):  Con respecto a la definición del Marco Metodológico y Conceptual del Índice,  se señala el desarrollo de un análisis pormenorizado de la literatura existente en lo referente a la comprensión y medición del desempeño institucional; Igualmente se esta llevando a cabo el diseño de las dimensiones de medición.
 </t>
  </si>
  <si>
    <r>
      <t xml:space="preserve">Se evidenció que en el mes de agosto de 2015 se llevaron a cabo asesorías en planta de personal en la ESE Hospital Juan Luis Londoño de Zulia y  la ESE Hospital Local de Cartagena.  Igualmente  se resolvieron 43 consultas verbales.  
</t>
    </r>
    <r>
      <rPr>
        <b/>
        <sz val="11"/>
        <rFont val="Calibri"/>
        <family val="2"/>
        <scheme val="minor"/>
      </rPr>
      <t>Para esta meta se habían contemplado las actividades "Definir la estrategia de intervención y concertación con la ESAP para ampliar la cobertura territorial" y "Definir los criterios para un ranking municipal de capacidad institucional", las cuales a julio reportan en el aplicativo SGI avance cuantitativo, sin embargo no se evidencian acciones para su cumplimiento.</t>
    </r>
    <r>
      <rPr>
        <sz val="11"/>
        <rFont val="Calibri"/>
        <family val="2"/>
        <scheme val="minor"/>
      </rPr>
      <t xml:space="preserve">
</t>
    </r>
    <r>
      <rPr>
        <b/>
        <sz val="11"/>
        <rFont val="Calibri"/>
        <family val="2"/>
        <scheme val="minor"/>
      </rPr>
      <t xml:space="preserve">En el mes de agosto en reunión con la Oficina Asesora de Planeación y la Subdirección, se solicitó por parte del Director de Desarrollo Organizacional la exclusión de estas actividades del proyecto.
Se sugiere tener presente el ajuste a la Planeación al momento de ingresar los avances correspondientes al mes de septiembre. 
</t>
    </r>
  </si>
  <si>
    <r>
      <t xml:space="preserve">La meta comenzó en el mes de julio.
En </t>
    </r>
    <r>
      <rPr>
        <sz val="11"/>
        <rFont val="Calibri"/>
        <family val="2"/>
        <scheme val="minor"/>
      </rPr>
      <t xml:space="preserve">agosto se evidenció la elaboración del cronograma de actividades y se establecieron las fechas de los encuentros y los responsables de esta actividad. Los encuentros se programaron para iniciar su ejecución el 25 de septiembre de 2015, aunque esta fecha está sujeta a la aprobación por parte del Ministerio de Salud y Protección Social.  </t>
    </r>
    <r>
      <rPr>
        <sz val="11"/>
        <color theme="1"/>
        <rFont val="Calibri"/>
        <family val="2"/>
        <scheme val="minor"/>
      </rPr>
      <t xml:space="preserve">
</t>
    </r>
    <r>
      <rPr>
        <b/>
        <sz val="11"/>
        <rFont val="Calibri"/>
        <family val="2"/>
        <scheme val="minor"/>
      </rPr>
      <t>La Oficina de Control Interno observa cu</t>
    </r>
    <r>
      <rPr>
        <b/>
        <sz val="11"/>
        <color theme="1"/>
        <rFont val="Calibri"/>
        <family val="2"/>
        <scheme val="minor"/>
      </rPr>
      <t>adro en el que se propone la modificación de esta meta por "100 ESES capacitadas y asesoradas en materia de formalización laboral", enviado a la Subirección y Oficina Asesora de Planeación en el mes de septiembre.  Revisado el aplicativo SGI se observa el ajuste a la meta.</t>
    </r>
    <r>
      <rPr>
        <b/>
        <sz val="11"/>
        <color theme="9" tint="-0.499984740745262"/>
        <rFont val="Calibri"/>
        <family val="2"/>
        <scheme val="minor"/>
      </rPr>
      <t xml:space="preserve">
</t>
    </r>
    <r>
      <rPr>
        <b/>
        <sz val="11"/>
        <color theme="1"/>
        <rFont val="Calibri"/>
        <family val="2"/>
        <scheme val="minor"/>
      </rPr>
      <t xml:space="preserve">
</t>
    </r>
  </si>
  <si>
    <t xml:space="preserve">La meta comenzó en el mes de julio.
Los soportes del avance se evidencian en la Ruta: \\yaksa\DDO_fberrio\OfiGrupo\Manual del Estado\Manual de Estructura del Estado 2015\Documentos en word.
Se pudo observar que en el mes de agosto se actualizaron los documentos de los siguientes Sectores: Transporte, Comercio y Relaciones exteriores e Inteligencia estratégica.  </t>
  </si>
  <si>
    <t>El avance con relación al levantamiento de información en este periodo, corresponde a la revisión e inclusión de las normas que modifican la estructura, las funciones generales de la entidad o de sus dependencias y/o su objeto social. 
Se han actualizado los documentos de los sectores Hacienda y Crédito Público: Coljuegos:  (modificación de funciones de Central de Inversiones – CISA y modificación de las funciones generales y funciones de las distintas dependencias). Ministerio de Industria y comercio y DIAN: (traslado de funciones de la DIAN a Mincomercio). 
Igualmente se están dando las correspondientes discusiones para ajustar el contenido técnico del manual.</t>
  </si>
  <si>
    <r>
      <t xml:space="preserve">El porcentaje que arroja la matriz (45,00%) hace referencia al número de acciones cerradas por la Dependencia, razón por la cual es preciso aclarar que de los once (11) hallazgos que actualmente se encuentran abiertos, cinco (5) son producto de la auditoria interna de calidad efectuada en el mes de mayo, las cuales cuentan con fecha de cumplimiento y cierre el próximo mes de diciembre; los seis (6) restantes corresponden a los hallazgos originados en las auditorias practicadas por la Contraloría General de la Republica, estos ya han cumplido en su totalidad  pero aún no han sido cerrados por el ente de control.
</t>
    </r>
    <r>
      <rPr>
        <b/>
        <sz val="11"/>
        <rFont val="Calibri"/>
        <family val="2"/>
        <scheme val="minor"/>
      </rPr>
      <t xml:space="preserve">Una vez revisado por parte de Control Interno el Plan de Mejoramiento Institucional, no se evidenció seguimiento a los hallazgos Nos. 667 (Aplicación procedimiento de Difusión), 669 (Formulación y seguimiento indicadores), 670 (Tratamiento del Producto No Conforme), 671 (Seguimiento Planes de Mejoramiento) y 672 (Documentación mecanismos de monitoreo SIGEP).
</t>
    </r>
    <r>
      <rPr>
        <sz val="11"/>
        <rFont val="Calibri"/>
        <family val="2"/>
        <scheme val="minor"/>
      </rPr>
      <t xml:space="preserve">
</t>
    </r>
    <r>
      <rPr>
        <b/>
        <sz val="11"/>
        <rFont val="Calibri"/>
        <family val="2"/>
        <scheme val="minor"/>
      </rPr>
      <t xml:space="preserve">Se sugiere efectuar los seguimientos periódicos al Plan de Mejoramiento. </t>
    </r>
    <r>
      <rPr>
        <sz val="11"/>
        <rFont val="Calibri"/>
        <family val="2"/>
        <scheme val="minor"/>
      </rPr>
      <t xml:space="preserve">
La calificación del 45% obedece a los seis (6) hallazgos del plan de mejoramiento suscrito con la Contraloría General de la República, los cuales aún permanecen abiertos, en razón a que dicha Entidad no ha realizado auditoría al Departamento.
Adicional a lo anterior en la Auditoria Interna de Calidad llevada a cabo en el mes de mayo, se abrieron cinco (5) acciones de mejora al proceso, razón por la cual se presenta un bajo porcentaje.
De otra parte, revisado el Plan de Mejoramiento , sin que esto implique una indebida gestión por parte del área.</t>
    </r>
  </si>
  <si>
    <t>Una vez revisada la ficha del indicador se observa que hasta el mes de junio se han asesorado 277 instituciones públicas siendo este el mismo número de entidades satisfechas; sin embargo al revisar el informe de satisfaccion de servicios que reporta la Oficina Asesora de Planeación en Calidad_DAFP, se evidencia que solo 27 Entidades fueron entrevistadas. 
Es importante revisar que los datos arrojados por este indicador sean concordantes con los registros que se envian a la Oficina Asesora de Planeación.</t>
  </si>
  <si>
    <t>El seguimiento al riesgo se registra con periodicidad mensual ; sin embargo en el aplicativo SGI se evidencia el seguimiento solo para los meses de marzo, abril y julio.
Por otro lado aunque se han realizado actividades de revisión y ajuste de guías, no se observa la relación de estas con el control definido "Análisis - Diagnóstico - Tendencias".
Se recomienda efectuar seguimiento al riesgo de acuerdo a los lineamientos establecidos por la Oficina Asesora de Planeación; de igual manera revisar el control definido para que guarde relación con las actividades desarrolladas.</t>
  </si>
  <si>
    <t>Se observa seguimiento al riesgo únicamente para los meses de marzo, abril y julio.
Se recomienda efectuar seguimiento al riesgo de acuerdo a los lineamientos establecidos por la Oficina Asesora de Planeación.</t>
  </si>
  <si>
    <r>
      <t>Esta Oficina observó el documento de categorización de PQRS; sin  embargo, s</t>
    </r>
    <r>
      <rPr>
        <b/>
        <sz val="11"/>
        <rFont val="Calibri"/>
        <family val="2"/>
        <scheme val="minor"/>
      </rPr>
      <t>e recomienda revisar la actividad del control y si es del caso ajustarlo, ya que no se evidencia la creación de la política enunciada. 
De otra parte, se observó el seguimiento a este control  unicamente para los meses de marzo y julio.  Tener presente los lineamientos por parte de la Oficina Asesora de Planeación.</t>
    </r>
  </si>
  <si>
    <t>En el mes de abril se llevo a cabo reunión del area donde se discutieron los temas relacionados con los procesos de rediseño, manuales de funciones y plantas de personal para estandarizar criterios en asesorias.
Los funcionarios de la DDO asistieron a la charla sobre derecho de petición, Ley de 1712 de 2014, Decreto 103 de 2015 y Decreto 1083 de 2015, dictada por la Dirección Jurídica, con el fin de unificar criterios.</t>
  </si>
  <si>
    <t>Previa firma, se lleva a cabo la verificación, revisión y validación de los conceptos técnicos emitidos por la DDO.
Una de estas medidas consiste en agrupar conceptos emitidos por cada uno de los temas competencia de la DDO.y establecerlos como conceptos marco que sean manejados en el grupo de atención al ciudadano para evitar que estos lleguen a la DDO.
Permanentemente los coordinadores verifican que la respuesta a las peticiones, esté acordes a la normativa vigente.</t>
  </si>
  <si>
    <t>El seguimiento a estos controles se efectuó unicamente en los meses de enero, abril y julio.  Se recomienda seguir los lineamientos de la Oficina Asesora de Planeación.</t>
  </si>
  <si>
    <t>El seguimiento a este control se efectuó unicamente en los meses de enero, marzo, abril y julio.</t>
  </si>
  <si>
    <t>Se ha asistido a las diferentes sesiones de charlas técnicas relacionadas con: "Rol del DAFP frente al posconflicto" y "Estructura del Estado".
El Director Técnico de la DDO dictó capacitación (charla técnica) sobre Estructura del Estado.
El equipo de la DDO, asiste a los diferentes seminarios técnicos organizados por la Dirección del DAFP.
En el Seminario técnico del 31 de julio sobre derechos de petición, se instó a los funcionarios del Departamento, a dar cumplimiento a los términos de respuesta a las peticiones recibidas.</t>
  </si>
  <si>
    <t xml:space="preserve">Se observa seguimiento en los meses  de enero, abril y julio. Se sugiere tener presente los lineamientos establecidos.
</t>
  </si>
  <si>
    <t>Teniendo en cuenta que la actividad establecida para el control no se ha aplicado, se recomienda revisarla, con el fin de establecer si es la más pertinente para este control.
El seguimiento a este control se refleja en el mes de julio, no guardando relación con la periodicidad establecida.</t>
  </si>
  <si>
    <t>El seguimiento se observa solo en  el mes de julio, no coherente con lo establecido.</t>
  </si>
  <si>
    <t xml:space="preserve">Se ha asistido a las diferentes sesiones de charlas técnicas relacionadas con: "Rol del DAFP frente al posconflicto" y "Estructura del Estado".
El Director Técnico de la DDO dictó capacitación (charla técnica) sobre Estructura del Estado.
El 3 de julio se asistió a la conferencia "Reforma de Equilibrio de Poderes", dictada por la Viceministra de Justicia    Ana María Ramos.
2. Se participó en el Seminario Técnico "Sistema de Control Interno", el día 9 de Julio.
3. El día 16 de julio se participó en el Seminario Técnico - taller aplicado de riesgos.
4. El día 31 de Julio, los funcionarios de la DDO asistieron a la charla sobre derecho de petición, Ley de 1712 de 2014,
Decreto 103 de 2015 y Decreto 1083 de 2015, liderado por la Dirección Jurídica.
</t>
  </si>
  <si>
    <t>No se evidenció de manera periodica seguimiento mensual al control, se registra éste para los meses de enero y julio.</t>
  </si>
  <si>
    <r>
      <t>En el mes de agosto se evidenció en el SGI que luego de analizar las diferentes propuestas para reducir el número de grados salariales en los niveles profesional, técnico y asistencial, se procedió a escoger la propuesta más técnica para cada nivel (dejando a un lado los costos de las mismas) y se elaboró un documento en el que se resumen las propuestas seleccionadas.
La Oficina de Control Interno pudo observar la</t>
    </r>
    <r>
      <rPr>
        <sz val="11"/>
        <color rgb="FFFF0000"/>
        <rFont val="Calibri"/>
        <family val="2"/>
        <scheme val="minor"/>
      </rPr>
      <t xml:space="preserve"> </t>
    </r>
    <r>
      <rPr>
        <sz val="11"/>
        <rFont val="Calibri"/>
        <family val="2"/>
        <scheme val="minor"/>
      </rPr>
      <t xml:space="preserve">propuesta en archivos de la Dirección de Desarrollo Organizacional y en el mes de agosto el cumplimiento del 100% de la meta.  </t>
    </r>
    <r>
      <rPr>
        <sz val="11"/>
        <color rgb="FFFF0000"/>
        <rFont val="Calibri"/>
        <family val="2"/>
        <scheme val="minor"/>
      </rPr>
      <t/>
    </r>
  </si>
  <si>
    <r>
      <t xml:space="preserve">Aunque se han establecido controles para el manejo de las PQRS, de enero a julio se observan  35 radicados resueltos fuera de los términos legales, menos que los reportados en el mismo periodo de la vigencia 2014 ( 94).  
</t>
    </r>
    <r>
      <rPr>
        <b/>
        <sz val="11"/>
        <rFont val="Calibri"/>
        <family val="2"/>
        <scheme val="minor"/>
      </rPr>
      <t xml:space="preserve">Se recuerda que en informes pasados la Oficina de Control Interno ha venido advirtiendo sobre la materialización de éste riesgo; sin embargo al ingresar a Calidad dafp no se observa el plan de contingencia formulado para tratamiento de éste riesgo (Política de Operación), labor que debió haber sido realizado con el acompañamiento de la Oficina Asesora de Planeación a quien se le comunicó sobre la situación.
Se observa seguimiento solo en los meses de enero, marzo y julio.  </t>
    </r>
  </si>
  <si>
    <r>
      <rPr>
        <b/>
        <sz val="11"/>
        <rFont val="Calibri"/>
        <family val="2"/>
        <scheme val="minor"/>
      </rPr>
      <t xml:space="preserve">La meta inició en el mes de julio, sin embargo al mes de septiembre, aun no se presenta avance. </t>
    </r>
    <r>
      <rPr>
        <sz val="11"/>
        <rFont val="Calibri"/>
        <family val="2"/>
        <scheme val="minor"/>
      </rPr>
      <t xml:space="preserve">
</t>
    </r>
    <r>
      <rPr>
        <b/>
        <sz val="11"/>
        <rFont val="Calibri"/>
        <family val="2"/>
        <scheme val="minor"/>
      </rPr>
      <t>La Oficina de Control Interno evidencia en el mes de agosto, cuadro de solicitud de modificación de la meta planteada por "Tres (3) informes de acompañamiento en fortalecimiento institucional elaborados por demanda institucional de: Consejo Superior de la Judicatura; Congreso de la República; Consejo Nacional Electoral".   El ajuste ya fue realizado en aplicativo SGI.</t>
    </r>
    <r>
      <rPr>
        <b/>
        <sz val="11"/>
        <color theme="9" tint="-0.499984740745262"/>
        <rFont val="Calibri"/>
        <family val="2"/>
        <scheme val="minor"/>
      </rPr>
      <t xml:space="preserve"> </t>
    </r>
    <r>
      <rPr>
        <b/>
        <sz val="11"/>
        <rFont val="Calibri"/>
        <family val="2"/>
        <scheme val="minor"/>
      </rPr>
      <t xml:space="preserve">
</t>
    </r>
  </si>
  <si>
    <t>La Oficina de Control Interno observó en el mes de septiembre documento (presentación)  donde se proponen grados salariales.</t>
  </si>
  <si>
    <r>
      <rPr>
        <b/>
        <sz val="11"/>
        <rFont val="Calibri"/>
        <family val="2"/>
        <scheme val="minor"/>
      </rPr>
      <t>En el mes de agosto se observó cuadro en el cual la Dirección solicita modificación de la meta, quedando asi: "Un (1) documento como procedimiento asociado a la Guía de Rediseño Institucional con las pautas para la modificación de las plantas de personal a costo cero acorde con lo establecido por la Directiva Presidencial 06 de 2014".  Es de anotar que revisado el aplicativo dicha modificación ya se encuentra registrada.</t>
    </r>
    <r>
      <rPr>
        <sz val="11"/>
        <rFont val="Calibri"/>
        <family val="2"/>
        <scheme val="minor"/>
      </rPr>
      <t xml:space="preserve">
La Oficina de Control Interno evidenció el documento a que se hace referencia, el cual fue entregado mediante correo electrónico en el mes de julio.  La guia se encuentra revisada por parte de la Subdirección para aprobación.
</t>
    </r>
    <r>
      <rPr>
        <b/>
        <sz val="11"/>
        <rFont val="Calibri"/>
        <family val="2"/>
        <scheme val="minor"/>
      </rPr>
      <t xml:space="preserve">
En razón a lo expuesto, esta Oficina considera que la meta no fue cumplida dentro de los plazos establecidos en la planeación inicial.</t>
    </r>
    <r>
      <rPr>
        <sz val="11"/>
        <rFont val="Calibri"/>
        <family val="2"/>
        <scheme val="minor"/>
      </rPr>
      <t xml:space="preserve">
</t>
    </r>
  </si>
  <si>
    <t xml:space="preserve">Se evidencia la guia elaborada en el mes de julio y el envio a la Subdirección mediante correo de fecha 23 de septiembre de 2015. Meta cumplida.
La Oficina de Control Interno evidenció la publicación de la guia en la página web del Departamento para validación de la ciudadanía.
</t>
  </si>
  <si>
    <r>
      <t xml:space="preserve">Se evidencia el cumplimiento de la meta en el 100% y </t>
    </r>
    <r>
      <rPr>
        <sz val="11"/>
        <rFont val="Calibri"/>
        <family val="2"/>
        <scheme val="minor"/>
      </rPr>
      <t>el correo enviado por Empleo Público  a la Subdirección en el mes de julio, en el cual se reportan las observaciones y propuesta de ajustes a la Guía de Rediseño Institucional de Entidades Públicas.</t>
    </r>
    <r>
      <rPr>
        <sz val="11"/>
        <color theme="3" tint="0.39997558519241921"/>
        <rFont val="Calibri"/>
        <family val="2"/>
        <scheme val="minor"/>
      </rPr>
      <t xml:space="preserve"> </t>
    </r>
    <r>
      <rPr>
        <sz val="11"/>
        <rFont val="Calibri"/>
        <family val="2"/>
        <scheme val="minor"/>
      </rPr>
      <t xml:space="preserve">No obstante lo anterior en la guia que se encuentra publicada en la página web del Departamento aún no se encuentran dichos ajustes.
</t>
    </r>
  </si>
  <si>
    <t>Fuente: Sistema de Gestión Institucional "SGI"</t>
  </si>
  <si>
    <t>Avance logro de metas SGI</t>
  </si>
  <si>
    <t>Gestión presupuestal de Inversión</t>
  </si>
  <si>
    <t xml:space="preserve">Planes de mejoramiento </t>
  </si>
  <si>
    <t xml:space="preserve">Peticiones Quejas Reclamos y Sugerencias </t>
  </si>
  <si>
    <t>Gestión de Indicadores</t>
  </si>
  <si>
    <t>Seguimiento Riesgos</t>
  </si>
  <si>
    <t>Porcentaje de seguimiento a los Riesgos  (Planeado 59.16%)</t>
  </si>
  <si>
    <t xml:space="preserve">Avance Ejecución Presupuestal </t>
  </si>
  <si>
    <t xml:space="preserve">Calificación indicadores </t>
  </si>
  <si>
    <t>Avance SGI Julio 2015 (Planeado 31,57%)</t>
  </si>
  <si>
    <t>Calificación Avance de la Gestión</t>
  </si>
  <si>
    <r>
      <rPr>
        <sz val="11"/>
        <color theme="1"/>
        <rFont val="Calibri"/>
        <family val="2"/>
        <scheme val="minor"/>
      </rPr>
      <t>La evidencia del avance se encuentra en \\yaksa\DDO_fberrio\OfiGrupo\PROGRAMACION 2015 DDO\ÍNDICE
SINTETICO DE VALORACIÓN INSTITUCIONAL\Documentos Cto\Cuentas\Agosto.</t>
    </r>
    <r>
      <rPr>
        <b/>
        <sz val="11"/>
        <color theme="1"/>
        <rFont val="Calibri"/>
        <family val="2"/>
        <scheme val="minor"/>
      </rPr>
      <t xml:space="preserve">
</t>
    </r>
    <r>
      <rPr>
        <b/>
        <sz val="11"/>
        <rFont val="Calibri"/>
        <family val="2"/>
        <scheme val="minor"/>
      </rPr>
      <t xml:space="preserve">La Oficina de Control observa que aunque la fecha de inicio del proyecto registra el mes de marzo, solo se reportaron en el aplicativo SGI avances a partir del mes de agosto,  los cuales fueron evidenciados (Herramienta Valoración).
</t>
    </r>
    <r>
      <rPr>
        <b/>
        <sz val="11"/>
        <color theme="1"/>
        <rFont val="Calibri"/>
        <family val="2"/>
        <scheme val="minor"/>
      </rPr>
      <t xml:space="preserve">Al revisar por parte de Control Interno en el mes de agosto la  meta 3) "Una valoración institucional del sector Función Pública realizada", no se encuentra relación del registro de  cumplimiento del 100% con los avances cualitativos reportados por el área en el aplicativo SGI.  Se recomienda revisar el tema. 
</t>
    </r>
    <r>
      <rPr>
        <b/>
        <sz val="11"/>
        <color rgb="FF00B0F0"/>
        <rFont val="Calibri"/>
        <family val="2"/>
        <scheme val="minor"/>
      </rPr>
      <t xml:space="preserve">
</t>
    </r>
    <r>
      <rPr>
        <b/>
        <sz val="11"/>
        <rFont val="Calibri"/>
        <family val="2"/>
        <scheme val="minor"/>
      </rPr>
      <t/>
    </r>
  </si>
  <si>
    <r>
      <t xml:space="preserve">La Dirección de Desarrollo Organizacional reporta una calificación del 94.84% en la gestión de las PQRSyD a julio de 2015, porcentaje que refleja un adecuado manejo de las peticiones por parte de la Dependencia.
En el periodo evaluado se observaron  35 radicados resueltos fuera de los términos legales, reflejandose una disminución frente los reportados en el mismo periodo de la vigencia 2014 (94).
</t>
    </r>
    <r>
      <rPr>
        <b/>
        <sz val="11"/>
        <color theme="1"/>
        <rFont val="Calibri"/>
        <family val="2"/>
        <scheme val="minor"/>
      </rPr>
      <t>Teniendo en cuenta que aún se presentan algunas peticiones tramitadas vencidos los términos de Ley, se sugiere continuar fortaleciendo los controles establecidos por el área.</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</si>
</sst>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 #,##0.00_);_(&quot;$&quot;\ * \(#,##0.00\);_(&quot;$&quot;\ * &quot;-&quot;??_);_(@_)"/>
    <numFmt numFmtId="164" formatCode="_(&quot;$&quot;\ * #,##0_);_(&quot;$&quot;\ * \(#,##0\);_(&quot;$&quot;\ * &quot;-&quot;??_);_(@_)"/>
    <numFmt numFmtId="165" formatCode="dd\-mm\-yy;@"/>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color theme="0" tint="-0.34998626667073579"/>
      <name val="Calibri"/>
      <family val="2"/>
      <scheme val="minor"/>
    </font>
    <font>
      <b/>
      <sz val="12"/>
      <color theme="1"/>
      <name val="Calibri"/>
      <family val="2"/>
      <scheme val="minor"/>
    </font>
    <font>
      <b/>
      <sz val="16"/>
      <color theme="1"/>
      <name val="Calibri"/>
      <family val="2"/>
      <scheme val="minor"/>
    </font>
    <font>
      <sz val="14"/>
      <color theme="1"/>
      <name val="Calibri"/>
      <family val="2"/>
      <scheme val="minor"/>
    </font>
    <font>
      <b/>
      <sz val="14"/>
      <color theme="1"/>
      <name val="Calibri"/>
      <family val="2"/>
      <scheme val="minor"/>
    </font>
    <font>
      <sz val="11"/>
      <color theme="6" tint="0.79998168889431442"/>
      <name val="Calibri"/>
      <family val="2"/>
      <scheme val="minor"/>
    </font>
    <font>
      <b/>
      <sz val="14"/>
      <color rgb="FF0070C0"/>
      <name val="Calibri"/>
      <family val="2"/>
      <scheme val="minor"/>
    </font>
    <font>
      <b/>
      <sz val="11"/>
      <color theme="6" tint="0.79998168889431442"/>
      <name val="Calibri"/>
      <family val="2"/>
      <scheme val="minor"/>
    </font>
    <font>
      <sz val="9"/>
      <color theme="1"/>
      <name val="Calibri"/>
      <family val="2"/>
      <scheme val="minor"/>
    </font>
    <font>
      <b/>
      <sz val="12"/>
      <color rgb="FFFF0000"/>
      <name val="Calibri"/>
      <family val="2"/>
      <scheme val="minor"/>
    </font>
    <font>
      <sz val="11"/>
      <color rgb="FFFF0000"/>
      <name val="Calibri"/>
      <family val="2"/>
      <scheme val="minor"/>
    </font>
    <font>
      <sz val="10"/>
      <color theme="1"/>
      <name val="Calibri"/>
      <family val="2"/>
      <scheme val="minor"/>
    </font>
    <font>
      <sz val="11"/>
      <name val="Calibri"/>
      <family val="2"/>
      <scheme val="minor"/>
    </font>
    <font>
      <b/>
      <sz val="11"/>
      <name val="Calibri"/>
      <family val="2"/>
      <scheme val="minor"/>
    </font>
    <font>
      <b/>
      <sz val="8"/>
      <color theme="1"/>
      <name val="Calibri"/>
      <family val="2"/>
      <scheme val="minor"/>
    </font>
    <font>
      <b/>
      <sz val="12"/>
      <name val="Calibri"/>
      <family val="2"/>
      <scheme val="minor"/>
    </font>
    <font>
      <b/>
      <sz val="11"/>
      <color theme="1"/>
      <name val="Arial"/>
      <family val="2"/>
    </font>
    <font>
      <sz val="11"/>
      <color theme="1"/>
      <name val="Arial"/>
      <family val="2"/>
    </font>
    <font>
      <sz val="14"/>
      <color rgb="FFFF0000"/>
      <name val="Calibri"/>
      <family val="2"/>
      <scheme val="minor"/>
    </font>
    <font>
      <sz val="11"/>
      <color theme="3" tint="0.39997558519241921"/>
      <name val="Calibri"/>
      <family val="2"/>
      <scheme val="minor"/>
    </font>
    <font>
      <b/>
      <sz val="11"/>
      <color theme="9" tint="-0.499984740745262"/>
      <name val="Calibri"/>
      <family val="2"/>
      <scheme val="minor"/>
    </font>
    <font>
      <b/>
      <sz val="11"/>
      <color rgb="FF00B0F0"/>
      <name val="Calibri"/>
      <family val="2"/>
      <scheme val="minor"/>
    </font>
  </fonts>
  <fills count="12">
    <fill>
      <patternFill patternType="none"/>
    </fill>
    <fill>
      <patternFill patternType="gray125"/>
    </fill>
    <fill>
      <patternFill patternType="solid">
        <fgColor theme="6" tint="0.79998168889431442"/>
        <bgColor indexed="64"/>
      </patternFill>
    </fill>
    <fill>
      <patternFill patternType="solid">
        <fgColor theme="0" tint="-0.34998626667073579"/>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399975585192419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double">
        <color auto="1"/>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99">
    <xf numFmtId="0" fontId="0" fillId="0" borderId="0" xfId="0"/>
    <xf numFmtId="0" fontId="0" fillId="0" borderId="1" xfId="0" applyBorder="1" applyAlignment="1">
      <alignment horizontal="center" vertical="center"/>
    </xf>
    <xf numFmtId="0" fontId="0" fillId="3" borderId="0" xfId="0" applyFill="1"/>
    <xf numFmtId="0" fontId="0" fillId="0" borderId="1" xfId="0" applyBorder="1" applyAlignment="1" applyProtection="1">
      <alignment horizontal="center" vertical="center"/>
      <protection locked="0"/>
    </xf>
    <xf numFmtId="0" fontId="0" fillId="3" borderId="0" xfId="0" applyFill="1" applyProtection="1"/>
    <xf numFmtId="0" fontId="0" fillId="0" borderId="0" xfId="0" applyProtection="1"/>
    <xf numFmtId="0" fontId="0" fillId="0" borderId="1" xfId="0" applyFill="1" applyBorder="1" applyAlignment="1" applyProtection="1">
      <alignment horizontal="justify" vertical="center" wrapText="1"/>
    </xf>
    <xf numFmtId="0" fontId="0" fillId="2" borderId="0" xfId="0" applyFill="1" applyBorder="1" applyProtection="1"/>
    <xf numFmtId="10" fontId="0" fillId="3" borderId="0" xfId="0" applyNumberFormat="1" applyFill="1" applyProtection="1"/>
    <xf numFmtId="0" fontId="8" fillId="2" borderId="0" xfId="0" applyFont="1" applyFill="1" applyProtection="1"/>
    <xf numFmtId="10" fontId="0" fillId="2" borderId="0" xfId="2" applyNumberFormat="1" applyFont="1" applyFill="1" applyBorder="1" applyProtection="1"/>
    <xf numFmtId="0" fontId="8" fillId="2" borderId="0" xfId="0" applyFont="1" applyFill="1" applyBorder="1" applyProtection="1"/>
    <xf numFmtId="164" fontId="0" fillId="2" borderId="0" xfId="0" applyNumberFormat="1" applyFill="1" applyBorder="1" applyProtection="1"/>
    <xf numFmtId="0" fontId="0" fillId="2" borderId="8" xfId="0" applyFill="1" applyBorder="1" applyProtection="1"/>
    <xf numFmtId="0" fontId="0" fillId="0" borderId="1" xfId="0" applyFont="1" applyBorder="1" applyAlignment="1" applyProtection="1">
      <alignment horizontal="justify" vertical="top" wrapText="1"/>
    </xf>
    <xf numFmtId="10" fontId="12" fillId="0" borderId="1" xfId="0" applyNumberFormat="1" applyFont="1" applyFill="1" applyBorder="1" applyAlignment="1" applyProtection="1">
      <alignment horizontal="center" vertical="center"/>
    </xf>
    <xf numFmtId="0" fontId="2" fillId="0" borderId="1" xfId="0" applyFont="1" applyBorder="1" applyAlignment="1" applyProtection="1">
      <alignment horizontal="center" vertical="center"/>
    </xf>
    <xf numFmtId="10" fontId="2" fillId="0" borderId="1" xfId="2" applyNumberFormat="1" applyFont="1" applyBorder="1" applyAlignment="1" applyProtection="1">
      <alignment horizontal="center" vertical="center"/>
    </xf>
    <xf numFmtId="0" fontId="0" fillId="0" borderId="11" xfId="0" applyFont="1" applyBorder="1" applyAlignment="1" applyProtection="1">
      <alignment horizontal="center" vertical="center" wrapText="1"/>
    </xf>
    <xf numFmtId="0" fontId="0" fillId="0" borderId="1" xfId="0" applyFill="1" applyBorder="1" applyAlignment="1" applyProtection="1">
      <alignment horizontal="justify" vertical="top" wrapText="1"/>
      <protection locked="0"/>
    </xf>
    <xf numFmtId="0" fontId="3" fillId="3" borderId="0" xfId="0" applyFont="1" applyFill="1"/>
    <xf numFmtId="9" fontId="3" fillId="3" borderId="0" xfId="0" applyNumberFormat="1" applyFont="1" applyFill="1"/>
    <xf numFmtId="0" fontId="0" fillId="0" borderId="10" xfId="0" applyFont="1" applyBorder="1" applyAlignment="1" applyProtection="1">
      <alignment horizontal="center" vertical="center" wrapText="1"/>
    </xf>
    <xf numFmtId="0" fontId="2" fillId="0" borderId="1" xfId="0" applyFont="1" applyBorder="1" applyAlignment="1" applyProtection="1">
      <alignment horizontal="center" vertical="center"/>
      <protection locked="0"/>
    </xf>
    <xf numFmtId="10" fontId="2" fillId="0" borderId="14" xfId="2" applyNumberFormat="1" applyFont="1" applyBorder="1" applyAlignment="1" applyProtection="1">
      <alignment horizontal="center" vertical="center"/>
    </xf>
    <xf numFmtId="0" fontId="0" fillId="3" borderId="0" xfId="0" applyFill="1" applyAlignment="1">
      <alignment vertical="center"/>
    </xf>
    <xf numFmtId="0" fontId="0" fillId="0" borderId="1" xfId="0" applyFont="1" applyBorder="1" applyAlignment="1" applyProtection="1">
      <alignment horizontal="justify" vertical="center" wrapText="1"/>
    </xf>
    <xf numFmtId="0" fontId="0" fillId="0" borderId="0" xfId="0" applyAlignment="1">
      <alignment vertical="center"/>
    </xf>
    <xf numFmtId="0" fontId="0" fillId="3" borderId="0" xfId="0" applyFill="1" applyAlignment="1">
      <alignment horizontal="center"/>
    </xf>
    <xf numFmtId="0" fontId="0" fillId="0" borderId="0" xfId="0" applyAlignment="1">
      <alignment horizontal="center"/>
    </xf>
    <xf numFmtId="0" fontId="2" fillId="3" borderId="0" xfId="0" applyFont="1" applyFill="1" applyProtection="1"/>
    <xf numFmtId="0" fontId="2" fillId="0" borderId="0" xfId="0" applyFont="1" applyProtection="1"/>
    <xf numFmtId="0" fontId="0" fillId="3" borderId="0" xfId="0" applyFont="1" applyFill="1" applyProtection="1"/>
    <xf numFmtId="0" fontId="14" fillId="0" borderId="11" xfId="0" applyFont="1" applyBorder="1" applyAlignment="1" applyProtection="1">
      <alignment horizontal="center" vertical="center" wrapText="1"/>
    </xf>
    <xf numFmtId="0" fontId="0" fillId="0" borderId="0" xfId="0" applyFont="1" applyProtection="1"/>
    <xf numFmtId="0" fontId="15" fillId="0" borderId="1" xfId="0" applyFont="1" applyBorder="1" applyAlignment="1" applyProtection="1">
      <alignment horizontal="justify" vertical="center" wrapText="1"/>
    </xf>
    <xf numFmtId="164" fontId="16" fillId="0" borderId="1" xfId="1" applyNumberFormat="1" applyFont="1" applyBorder="1" applyProtection="1">
      <protection locked="0"/>
    </xf>
    <xf numFmtId="10" fontId="15" fillId="0" borderId="1" xfId="2" applyNumberFormat="1" applyFont="1" applyBorder="1" applyProtection="1"/>
    <xf numFmtId="164" fontId="15" fillId="0" borderId="1" xfId="1" applyNumberFormat="1" applyFont="1" applyBorder="1" applyProtection="1">
      <protection locked="0"/>
    </xf>
    <xf numFmtId="10" fontId="15" fillId="0" borderId="1" xfId="2" applyNumberFormat="1" applyFont="1" applyFill="1" applyBorder="1" applyProtection="1"/>
    <xf numFmtId="164" fontId="15" fillId="0" borderId="1" xfId="1" applyNumberFormat="1" applyFont="1" applyFill="1" applyBorder="1" applyProtection="1">
      <protection locked="0"/>
    </xf>
    <xf numFmtId="0" fontId="16" fillId="0" borderId="1" xfId="0" applyFont="1" applyFill="1" applyBorder="1" applyAlignment="1" applyProtection="1">
      <alignment horizontal="justify" vertical="center" wrapText="1"/>
    </xf>
    <xf numFmtId="164" fontId="16" fillId="0" borderId="1" xfId="1" applyNumberFormat="1" applyFont="1" applyFill="1" applyBorder="1" applyProtection="1"/>
    <xf numFmtId="0" fontId="16" fillId="0" borderId="1" xfId="0" applyFont="1" applyBorder="1" applyAlignment="1" applyProtection="1">
      <alignment horizontal="justify" vertical="center" wrapText="1"/>
    </xf>
    <xf numFmtId="10" fontId="16" fillId="0" borderId="1" xfId="2" applyNumberFormat="1" applyFont="1" applyFill="1" applyBorder="1" applyProtection="1"/>
    <xf numFmtId="164" fontId="15" fillId="0" borderId="1" xfId="0" applyNumberFormat="1" applyFont="1" applyBorder="1" applyProtection="1"/>
    <xf numFmtId="0" fontId="15" fillId="0" borderId="1" xfId="0" applyFont="1" applyFill="1" applyBorder="1" applyAlignment="1" applyProtection="1">
      <alignment horizontal="justify" vertical="center" wrapText="1"/>
    </xf>
    <xf numFmtId="164" fontId="16" fillId="0" borderId="1" xfId="1" applyNumberFormat="1" applyFont="1" applyFill="1" applyBorder="1" applyAlignment="1" applyProtection="1">
      <alignment horizontal="justify" vertical="center" wrapText="1"/>
    </xf>
    <xf numFmtId="10" fontId="15" fillId="0" borderId="1" xfId="0" applyNumberFormat="1" applyFont="1" applyFill="1" applyBorder="1" applyAlignment="1" applyProtection="1">
      <alignment horizontal="right" vertical="center" wrapText="1"/>
    </xf>
    <xf numFmtId="10" fontId="4" fillId="5" borderId="1" xfId="0" applyNumberFormat="1" applyFont="1" applyFill="1" applyBorder="1" applyAlignment="1" applyProtection="1">
      <alignment horizontal="center" vertical="center" wrapText="1"/>
    </xf>
    <xf numFmtId="10" fontId="5" fillId="5" borderId="1" xfId="0" applyNumberFormat="1" applyFont="1" applyFill="1" applyBorder="1" applyAlignment="1" applyProtection="1">
      <alignment horizontal="center" vertical="center"/>
    </xf>
    <xf numFmtId="0" fontId="0" fillId="4" borderId="3" xfId="0" applyFill="1" applyBorder="1" applyAlignment="1">
      <alignment horizontal="center"/>
    </xf>
    <xf numFmtId="0" fontId="0" fillId="4" borderId="5" xfId="0" applyFill="1" applyBorder="1"/>
    <xf numFmtId="0" fontId="0" fillId="4" borderId="7" xfId="0" applyFill="1" applyBorder="1"/>
    <xf numFmtId="0" fontId="0" fillId="4" borderId="9" xfId="0" applyFill="1" applyBorder="1"/>
    <xf numFmtId="0" fontId="0" fillId="4" borderId="6" xfId="0" applyFill="1" applyBorder="1"/>
    <xf numFmtId="0" fontId="0" fillId="7" borderId="1" xfId="0" applyFill="1" applyBorder="1" applyAlignment="1">
      <alignment horizontal="center" vertical="center"/>
    </xf>
    <xf numFmtId="0" fontId="0" fillId="4" borderId="2" xfId="0" applyFill="1" applyBorder="1" applyProtection="1"/>
    <xf numFmtId="0" fontId="0" fillId="4" borderId="3" xfId="0" applyFill="1" applyBorder="1" applyProtection="1"/>
    <xf numFmtId="0" fontId="0" fillId="4" borderId="4" xfId="0" applyFill="1" applyBorder="1" applyProtection="1"/>
    <xf numFmtId="0" fontId="0" fillId="4" borderId="5" xfId="0" applyFill="1" applyBorder="1" applyProtection="1"/>
    <xf numFmtId="0" fontId="0" fillId="4" borderId="7" xfId="0" applyFill="1" applyBorder="1" applyProtection="1"/>
    <xf numFmtId="0" fontId="0" fillId="4" borderId="6" xfId="0" applyFill="1" applyBorder="1" applyProtection="1"/>
    <xf numFmtId="0" fontId="0" fillId="4" borderId="9" xfId="0" applyFill="1" applyBorder="1" applyProtection="1"/>
    <xf numFmtId="0" fontId="0" fillId="4" borderId="2" xfId="0" applyFill="1" applyBorder="1"/>
    <xf numFmtId="0" fontId="0" fillId="4" borderId="3" xfId="0" applyFill="1" applyBorder="1"/>
    <xf numFmtId="0" fontId="0" fillId="4" borderId="3" xfId="0" applyFill="1" applyBorder="1" applyAlignment="1">
      <alignment vertical="center"/>
    </xf>
    <xf numFmtId="0" fontId="0" fillId="4" borderId="4" xfId="0" applyFill="1" applyBorder="1"/>
    <xf numFmtId="0" fontId="0" fillId="4" borderId="3" xfId="0" applyFont="1" applyFill="1" applyBorder="1" applyProtection="1"/>
    <xf numFmtId="0" fontId="2" fillId="4" borderId="3" xfId="0" applyFont="1" applyFill="1" applyBorder="1" applyProtection="1"/>
    <xf numFmtId="0" fontId="7" fillId="7" borderId="1" xfId="0" applyFont="1" applyFill="1" applyBorder="1" applyAlignment="1" applyProtection="1">
      <alignment horizontal="center" vertical="center"/>
    </xf>
    <xf numFmtId="0" fontId="19" fillId="8" borderId="12" xfId="0" applyFont="1" applyFill="1" applyBorder="1" applyAlignment="1" applyProtection="1">
      <alignment horizontal="center" vertical="center" wrapText="1"/>
    </xf>
    <xf numFmtId="0" fontId="19" fillId="8" borderId="1" xfId="0" applyFont="1" applyFill="1" applyBorder="1" applyAlignment="1" applyProtection="1">
      <alignment horizontal="center" vertical="center" wrapText="1"/>
    </xf>
    <xf numFmtId="0" fontId="0" fillId="0" borderId="10" xfId="0" applyBorder="1" applyAlignment="1">
      <alignment horizontal="center" vertical="center" wrapText="1"/>
    </xf>
    <xf numFmtId="0" fontId="0" fillId="0" borderId="11" xfId="0" applyFont="1" applyBorder="1" applyAlignment="1" applyProtection="1">
      <alignment horizontal="center" vertical="center" wrapText="1"/>
    </xf>
    <xf numFmtId="0" fontId="0" fillId="0" borderId="1" xfId="0" applyFont="1" applyBorder="1" applyAlignment="1" applyProtection="1">
      <alignment horizontal="justify" vertical="top" wrapText="1"/>
    </xf>
    <xf numFmtId="0" fontId="0" fillId="0" borderId="1" xfId="0" applyBorder="1" applyAlignment="1" applyProtection="1">
      <alignment horizontal="left" vertical="center" wrapText="1"/>
    </xf>
    <xf numFmtId="0" fontId="0" fillId="0" borderId="1" xfId="0" applyBorder="1" applyAlignment="1">
      <alignment horizontal="left" vertical="center"/>
    </xf>
    <xf numFmtId="0" fontId="0" fillId="0" borderId="15" xfId="0" applyFill="1" applyBorder="1" applyAlignment="1">
      <alignment horizontal="left" vertical="center"/>
    </xf>
    <xf numFmtId="0" fontId="0" fillId="0" borderId="1" xfId="0" applyFill="1" applyBorder="1" applyAlignment="1" applyProtection="1">
      <alignment horizontal="left" vertical="center" wrapText="1"/>
    </xf>
    <xf numFmtId="10" fontId="1" fillId="0" borderId="1" xfId="2" applyNumberFormat="1" applyFont="1" applyFill="1" applyBorder="1" applyAlignment="1" applyProtection="1">
      <alignment horizontal="center" vertical="center" wrapText="1"/>
      <protection locked="0"/>
    </xf>
    <xf numFmtId="0" fontId="0" fillId="0" borderId="1" xfId="0" applyBorder="1" applyAlignment="1" applyProtection="1">
      <alignment vertical="center"/>
    </xf>
    <xf numFmtId="0" fontId="0" fillId="0" borderId="1" xfId="0" applyBorder="1" applyAlignment="1" applyProtection="1">
      <alignment vertical="center" wrapText="1"/>
    </xf>
    <xf numFmtId="165" fontId="11" fillId="0" borderId="1" xfId="0" applyNumberFormat="1" applyFont="1" applyBorder="1" applyAlignment="1" applyProtection="1">
      <alignment horizontal="center" vertical="center" wrapText="1"/>
    </xf>
    <xf numFmtId="10" fontId="1" fillId="0" borderId="1" xfId="2" applyNumberFormat="1" applyFont="1" applyBorder="1" applyAlignment="1" applyProtection="1">
      <alignment horizontal="center" vertical="center" wrapText="1"/>
    </xf>
    <xf numFmtId="0" fontId="0" fillId="0" borderId="1" xfId="0" applyFont="1" applyFill="1" applyBorder="1" applyAlignment="1" applyProtection="1">
      <alignment horizontal="justify" vertical="top" wrapText="1"/>
    </xf>
    <xf numFmtId="0" fontId="15" fillId="0" borderId="1" xfId="0" applyFont="1" applyBorder="1" applyAlignment="1" applyProtection="1">
      <alignment horizontal="justify" vertical="top" wrapText="1"/>
    </xf>
    <xf numFmtId="10" fontId="1" fillId="0" borderId="1" xfId="2" applyNumberFormat="1" applyFont="1" applyBorder="1" applyAlignment="1" applyProtection="1">
      <alignment horizontal="center" vertical="center" wrapText="1"/>
    </xf>
    <xf numFmtId="10" fontId="15" fillId="0" borderId="1" xfId="2" applyNumberFormat="1" applyFont="1" applyBorder="1" applyAlignment="1" applyProtection="1">
      <alignment horizontal="center" vertical="center" wrapText="1"/>
    </xf>
    <xf numFmtId="0" fontId="21" fillId="0" borderId="11" xfId="0" applyFont="1" applyBorder="1" applyAlignment="1" applyProtection="1">
      <alignment horizontal="center" vertical="center" wrapText="1"/>
    </xf>
    <xf numFmtId="10" fontId="2" fillId="5" borderId="1" xfId="0" applyNumberFormat="1" applyFont="1" applyFill="1" applyBorder="1" applyAlignment="1" applyProtection="1">
      <alignment horizontal="center" vertical="center"/>
    </xf>
    <xf numFmtId="2" fontId="16" fillId="0" borderId="1" xfId="0" applyNumberFormat="1" applyFont="1" applyBorder="1" applyAlignment="1">
      <alignment horizontal="center" vertical="center"/>
    </xf>
    <xf numFmtId="0" fontId="0" fillId="7" borderId="10" xfId="0" applyFont="1" applyFill="1" applyBorder="1" applyAlignment="1" applyProtection="1">
      <alignment horizontal="center" vertical="center" wrapText="1"/>
    </xf>
    <xf numFmtId="0" fontId="0" fillId="6" borderId="10" xfId="0" applyFont="1" applyFill="1" applyBorder="1" applyAlignment="1" applyProtection="1">
      <alignment horizontal="center" vertical="center" wrapText="1"/>
    </xf>
    <xf numFmtId="0" fontId="0" fillId="11" borderId="10" xfId="0" applyFont="1" applyFill="1" applyBorder="1" applyAlignment="1" applyProtection="1">
      <alignment horizontal="center" vertical="center" wrapText="1"/>
    </xf>
    <xf numFmtId="0" fontId="0" fillId="11" borderId="10" xfId="0" applyFont="1" applyFill="1" applyBorder="1" applyAlignment="1" applyProtection="1">
      <alignment horizontal="center" wrapText="1"/>
    </xf>
    <xf numFmtId="0" fontId="15" fillId="0" borderId="1" xfId="0" applyFont="1" applyFill="1" applyBorder="1" applyAlignment="1" applyProtection="1">
      <alignment horizontal="justify" vertical="top" wrapText="1"/>
    </xf>
    <xf numFmtId="10" fontId="15" fillId="0" borderId="1" xfId="2" applyNumberFormat="1" applyFont="1" applyFill="1" applyBorder="1" applyAlignment="1" applyProtection="1">
      <alignment horizontal="left" vertical="top" wrapText="1"/>
      <protection locked="0"/>
    </xf>
    <xf numFmtId="0" fontId="15" fillId="0" borderId="1" xfId="0" applyFont="1" applyFill="1" applyBorder="1" applyAlignment="1" applyProtection="1">
      <alignment horizontal="justify" vertical="top" wrapText="1"/>
      <protection locked="0"/>
    </xf>
    <xf numFmtId="0" fontId="16" fillId="0" borderId="1" xfId="0" applyFont="1" applyFill="1" applyBorder="1" applyAlignment="1" applyProtection="1">
      <alignment horizontal="justify" vertical="top" wrapText="1"/>
      <protection locked="0"/>
    </xf>
    <xf numFmtId="0" fontId="2" fillId="0" borderId="1" xfId="0" applyFont="1" applyBorder="1" applyAlignment="1" applyProtection="1">
      <alignment horizontal="justify" vertical="top" wrapText="1"/>
    </xf>
    <xf numFmtId="0" fontId="0" fillId="10" borderId="1" xfId="0" applyFill="1" applyBorder="1" applyAlignment="1" applyProtection="1">
      <alignment horizontal="center" vertical="center"/>
      <protection locked="0"/>
    </xf>
    <xf numFmtId="0" fontId="16" fillId="0" borderId="11" xfId="0" applyFont="1" applyBorder="1" applyAlignment="1" applyProtection="1">
      <alignment horizontal="justify" vertical="top" wrapText="1"/>
      <protection locked="0"/>
    </xf>
    <xf numFmtId="0" fontId="0" fillId="0" borderId="1" xfId="0" applyFill="1" applyBorder="1" applyAlignment="1" applyProtection="1">
      <alignment horizontal="center" vertical="center"/>
      <protection locked="0"/>
    </xf>
    <xf numFmtId="0" fontId="0" fillId="0" borderId="1" xfId="0" applyFill="1" applyBorder="1" applyAlignment="1" applyProtection="1">
      <alignment horizontal="center" vertical="center" wrapText="1"/>
    </xf>
    <xf numFmtId="0" fontId="0" fillId="0" borderId="1" xfId="0" applyFill="1" applyBorder="1" applyAlignment="1" applyProtection="1">
      <alignment horizontal="center" vertical="center"/>
    </xf>
    <xf numFmtId="10" fontId="0" fillId="0" borderId="1" xfId="2" applyNumberFormat="1" applyFont="1" applyBorder="1" applyAlignment="1" applyProtection="1">
      <alignment horizontal="center" vertical="center"/>
    </xf>
    <xf numFmtId="10" fontId="0" fillId="10" borderId="1" xfId="2" applyNumberFormat="1" applyFont="1" applyFill="1" applyBorder="1" applyAlignment="1" applyProtection="1">
      <alignment horizontal="center" vertical="center"/>
    </xf>
    <xf numFmtId="10" fontId="0" fillId="0" borderId="1" xfId="2" applyNumberFormat="1" applyFont="1" applyFill="1" applyBorder="1" applyAlignment="1" applyProtection="1">
      <alignment horizontal="center" vertical="center"/>
    </xf>
    <xf numFmtId="10" fontId="0" fillId="0" borderId="1" xfId="2" applyNumberFormat="1" applyFont="1" applyBorder="1" applyAlignment="1">
      <alignment horizontal="center"/>
    </xf>
    <xf numFmtId="10" fontId="0" fillId="0" borderId="1" xfId="0" applyNumberFormat="1" applyBorder="1" applyAlignment="1">
      <alignment horizontal="center"/>
    </xf>
    <xf numFmtId="0" fontId="15" fillId="9" borderId="1" xfId="0" applyFont="1" applyFill="1" applyBorder="1"/>
    <xf numFmtId="0" fontId="15" fillId="9" borderId="1" xfId="0" applyFont="1" applyFill="1" applyBorder="1" applyAlignment="1">
      <alignment wrapText="1"/>
    </xf>
    <xf numFmtId="10" fontId="18" fillId="5" borderId="1" xfId="0" applyNumberFormat="1" applyFont="1" applyFill="1" applyBorder="1" applyAlignment="1" applyProtection="1">
      <alignment horizontal="center" vertical="center"/>
    </xf>
    <xf numFmtId="0" fontId="0" fillId="0" borderId="22" xfId="0" applyBorder="1" applyAlignment="1">
      <alignment horizontal="center" vertical="center"/>
    </xf>
    <xf numFmtId="10" fontId="0" fillId="0" borderId="22" xfId="2" applyNumberFormat="1" applyFont="1" applyBorder="1" applyAlignment="1">
      <alignment horizontal="center"/>
    </xf>
    <xf numFmtId="10" fontId="0" fillId="0" borderId="22" xfId="0" applyNumberFormat="1" applyBorder="1" applyAlignment="1">
      <alignment horizontal="center"/>
    </xf>
    <xf numFmtId="2" fontId="16" fillId="0" borderId="22" xfId="0" applyNumberFormat="1" applyFont="1" applyBorder="1" applyAlignment="1">
      <alignment horizontal="center" vertical="center"/>
    </xf>
    <xf numFmtId="0" fontId="0" fillId="4" borderId="23" xfId="0" applyFill="1" applyBorder="1" applyAlignment="1">
      <alignment horizontal="center"/>
    </xf>
    <xf numFmtId="0" fontId="20" fillId="4" borderId="24" xfId="0" applyFont="1" applyFill="1" applyBorder="1" applyAlignment="1">
      <alignment horizontal="center"/>
    </xf>
    <xf numFmtId="0" fontId="0" fillId="4" borderId="24" xfId="0" applyFill="1" applyBorder="1" applyAlignment="1">
      <alignment horizontal="center"/>
    </xf>
    <xf numFmtId="0" fontId="0" fillId="4" borderId="25" xfId="0" applyFill="1" applyBorder="1" applyAlignment="1">
      <alignment horizontal="center"/>
    </xf>
    <xf numFmtId="0" fontId="0" fillId="4" borderId="26" xfId="0" applyFill="1" applyBorder="1"/>
    <xf numFmtId="0" fontId="0" fillId="4" borderId="28" xfId="0" applyFill="1" applyBorder="1"/>
    <xf numFmtId="0" fontId="13" fillId="4" borderId="29" xfId="0" applyFont="1" applyFill="1" applyBorder="1"/>
    <xf numFmtId="0" fontId="0" fillId="4" borderId="29" xfId="0" applyFill="1" applyBorder="1"/>
    <xf numFmtId="0" fontId="0" fillId="4" borderId="30" xfId="0" applyFill="1" applyBorder="1"/>
    <xf numFmtId="10" fontId="0" fillId="0" borderId="11" xfId="2" applyNumberFormat="1" applyFont="1" applyBorder="1" applyAlignment="1">
      <alignment horizontal="center"/>
    </xf>
    <xf numFmtId="0" fontId="16" fillId="0" borderId="14" xfId="0" applyFont="1" applyFill="1" applyBorder="1" applyAlignment="1">
      <alignment horizontal="center" vertical="center"/>
    </xf>
    <xf numFmtId="0" fontId="0" fillId="4" borderId="27" xfId="0" applyFill="1" applyBorder="1"/>
    <xf numFmtId="0" fontId="0" fillId="2" borderId="0" xfId="0" applyFill="1" applyBorder="1" applyAlignment="1">
      <alignment horizontal="center"/>
    </xf>
    <xf numFmtId="0" fontId="0" fillId="4" borderId="26" xfId="0" applyFill="1" applyBorder="1" applyAlignment="1">
      <alignment horizontal="center"/>
    </xf>
    <xf numFmtId="0" fontId="10" fillId="2" borderId="0" xfId="0" applyFont="1" applyFill="1" applyAlignment="1" applyProtection="1">
      <alignment horizontal="center" vertical="center"/>
    </xf>
    <xf numFmtId="0" fontId="10" fillId="2" borderId="0" xfId="0" applyFont="1" applyFill="1" applyBorder="1" applyAlignment="1" applyProtection="1">
      <alignment horizontal="center" vertical="center" wrapText="1"/>
    </xf>
    <xf numFmtId="0" fontId="9" fillId="0" borderId="12" xfId="0" applyFont="1" applyFill="1" applyBorder="1" applyAlignment="1" applyProtection="1">
      <alignment horizontal="center" vertical="center" wrapText="1"/>
    </xf>
    <xf numFmtId="0" fontId="9" fillId="0" borderId="11" xfId="0" applyFont="1" applyFill="1" applyBorder="1" applyAlignment="1" applyProtection="1">
      <alignment horizontal="center" vertical="center" wrapText="1"/>
    </xf>
    <xf numFmtId="0" fontId="7" fillId="7" borderId="12" xfId="0" applyFont="1" applyFill="1" applyBorder="1" applyAlignment="1" applyProtection="1">
      <alignment horizontal="center" vertical="center"/>
    </xf>
    <xf numFmtId="0" fontId="7" fillId="7" borderId="13" xfId="0" applyFont="1" applyFill="1" applyBorder="1" applyAlignment="1" applyProtection="1">
      <alignment horizontal="center" vertical="center"/>
    </xf>
    <xf numFmtId="0" fontId="7" fillId="7" borderId="11" xfId="0" applyFont="1" applyFill="1" applyBorder="1" applyAlignment="1" applyProtection="1">
      <alignment horizontal="center" vertical="center"/>
    </xf>
    <xf numFmtId="0" fontId="17" fillId="0" borderId="20" xfId="0" applyFont="1" applyFill="1" applyBorder="1" applyAlignment="1" applyProtection="1">
      <alignment horizontal="left" vertical="center" wrapText="1"/>
    </xf>
    <xf numFmtId="0" fontId="17" fillId="4" borderId="21" xfId="0" applyFont="1" applyFill="1" applyBorder="1" applyAlignment="1" applyProtection="1">
      <alignment horizontal="left"/>
    </xf>
    <xf numFmtId="0" fontId="7" fillId="4" borderId="3" xfId="0" applyFont="1" applyFill="1" applyBorder="1" applyAlignment="1" applyProtection="1">
      <alignment horizontal="center"/>
    </xf>
    <xf numFmtId="0" fontId="7" fillId="4" borderId="4" xfId="0" applyFont="1" applyFill="1" applyBorder="1" applyAlignment="1" applyProtection="1">
      <alignment horizontal="center"/>
    </xf>
    <xf numFmtId="0" fontId="2" fillId="6" borderId="1" xfId="0" applyFont="1" applyFill="1" applyBorder="1" applyAlignment="1" applyProtection="1">
      <alignment horizontal="center"/>
    </xf>
    <xf numFmtId="0" fontId="0" fillId="0" borderId="10"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0" xfId="0" applyBorder="1" applyAlignment="1" applyProtection="1">
      <alignment horizontal="center" vertical="center"/>
    </xf>
    <xf numFmtId="0" fontId="0" fillId="0" borderId="14" xfId="0" applyBorder="1" applyAlignment="1" applyProtection="1">
      <alignment horizontal="center" vertical="center"/>
    </xf>
    <xf numFmtId="10" fontId="4" fillId="5" borderId="12" xfId="0" applyNumberFormat="1" applyFont="1" applyFill="1" applyBorder="1" applyAlignment="1" applyProtection="1">
      <alignment horizontal="center"/>
    </xf>
    <xf numFmtId="10" fontId="4" fillId="5" borderId="13" xfId="0" applyNumberFormat="1" applyFont="1" applyFill="1" applyBorder="1" applyAlignment="1" applyProtection="1">
      <alignment horizontal="center"/>
    </xf>
    <xf numFmtId="10" fontId="4" fillId="5" borderId="11" xfId="0" applyNumberFormat="1" applyFont="1" applyFill="1" applyBorder="1" applyAlignment="1" applyProtection="1">
      <alignment horizontal="center"/>
    </xf>
    <xf numFmtId="0" fontId="0" fillId="0" borderId="1" xfId="0" applyBorder="1" applyAlignment="1" applyProtection="1">
      <alignment horizontal="justify" vertical="top" wrapText="1"/>
      <protection locked="0"/>
    </xf>
    <xf numFmtId="0" fontId="17" fillId="4" borderId="21" xfId="0" applyFont="1" applyFill="1" applyBorder="1" applyAlignment="1">
      <alignment horizontal="left"/>
    </xf>
    <xf numFmtId="0" fontId="0" fillId="0" borderId="1" xfId="0" applyBorder="1" applyAlignment="1">
      <alignment horizontal="center" vertical="center" wrapText="1"/>
    </xf>
    <xf numFmtId="0" fontId="7" fillId="0" borderId="12" xfId="0" applyFont="1" applyBorder="1" applyAlignment="1" applyProtection="1">
      <alignment horizontal="left" vertical="center"/>
    </xf>
    <xf numFmtId="0" fontId="7" fillId="0" borderId="13" xfId="0" applyFont="1" applyBorder="1" applyAlignment="1" applyProtection="1">
      <alignment horizontal="left" vertical="center"/>
    </xf>
    <xf numFmtId="0" fontId="0" fillId="0" borderId="10" xfId="0" applyBorder="1" applyAlignment="1">
      <alignment horizontal="center" vertical="center" wrapText="1"/>
    </xf>
    <xf numFmtId="0" fontId="0" fillId="0" borderId="15" xfId="0" applyBorder="1" applyAlignment="1">
      <alignment horizontal="center" vertical="center" wrapText="1"/>
    </xf>
    <xf numFmtId="0" fontId="7" fillId="4" borderId="2" xfId="0" applyFont="1" applyFill="1" applyBorder="1" applyAlignment="1" applyProtection="1">
      <alignment horizontal="center"/>
    </xf>
    <xf numFmtId="0" fontId="0" fillId="0" borderId="15" xfId="0" applyBorder="1" applyAlignment="1" applyProtection="1">
      <alignment horizontal="center" vertical="center"/>
    </xf>
    <xf numFmtId="10" fontId="18" fillId="5" borderId="10" xfId="2" applyNumberFormat="1" applyFont="1" applyFill="1" applyBorder="1" applyAlignment="1" applyProtection="1">
      <alignment horizontal="center" vertical="center"/>
    </xf>
    <xf numFmtId="10" fontId="18" fillId="5" borderId="15" xfId="2" applyNumberFormat="1" applyFont="1" applyFill="1" applyBorder="1" applyAlignment="1" applyProtection="1">
      <alignment horizontal="center" vertical="center"/>
    </xf>
    <xf numFmtId="10" fontId="18" fillId="5" borderId="14" xfId="2" applyNumberFormat="1" applyFont="1" applyFill="1" applyBorder="1" applyAlignment="1" applyProtection="1">
      <alignment horizontal="center" vertical="center"/>
    </xf>
    <xf numFmtId="9" fontId="15" fillId="0" borderId="10" xfId="2" applyFont="1" applyFill="1" applyBorder="1" applyAlignment="1" applyProtection="1">
      <alignment horizontal="justify" vertical="top" wrapText="1"/>
      <protection locked="0"/>
    </xf>
    <xf numFmtId="9" fontId="15" fillId="0" borderId="15" xfId="2" applyFont="1" applyFill="1" applyBorder="1" applyAlignment="1" applyProtection="1">
      <alignment horizontal="justify" vertical="top" wrapText="1"/>
      <protection locked="0"/>
    </xf>
    <xf numFmtId="9" fontId="15" fillId="0" borderId="14" xfId="2" applyFont="1" applyFill="1" applyBorder="1" applyAlignment="1" applyProtection="1">
      <alignment horizontal="justify" vertical="top" wrapText="1"/>
      <protection locked="0"/>
    </xf>
    <xf numFmtId="0" fontId="0" fillId="10" borderId="10" xfId="0" applyFill="1" applyBorder="1" applyAlignment="1" applyProtection="1">
      <alignment horizontal="center" vertical="center"/>
    </xf>
    <xf numFmtId="0" fontId="0" fillId="10" borderId="15" xfId="0" applyFill="1" applyBorder="1" applyAlignment="1" applyProtection="1">
      <alignment horizontal="center" vertical="center"/>
    </xf>
    <xf numFmtId="10" fontId="2" fillId="4" borderId="6" xfId="2" applyNumberFormat="1"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0" borderId="18" xfId="0" applyFont="1" applyBorder="1" applyAlignment="1" applyProtection="1">
      <alignment horizontal="center" vertical="center" wrapText="1"/>
    </xf>
    <xf numFmtId="0" fontId="0" fillId="0" borderId="19" xfId="0" applyFont="1" applyBorder="1" applyAlignment="1" applyProtection="1">
      <alignment horizontal="center" vertical="center" wrapText="1"/>
    </xf>
    <xf numFmtId="10" fontId="1" fillId="0" borderId="1" xfId="2" applyNumberFormat="1" applyFont="1" applyBorder="1" applyAlignment="1" applyProtection="1">
      <alignment horizontal="center" vertical="center" wrapText="1"/>
    </xf>
    <xf numFmtId="0" fontId="20" fillId="8" borderId="10" xfId="0" applyFont="1" applyFill="1" applyBorder="1" applyAlignment="1" applyProtection="1">
      <alignment horizontal="center" vertical="center" wrapText="1"/>
    </xf>
    <xf numFmtId="0" fontId="20" fillId="8" borderId="14" xfId="0" applyFont="1" applyFill="1" applyBorder="1" applyAlignment="1" applyProtection="1">
      <alignment horizontal="center" vertical="center" wrapText="1"/>
    </xf>
    <xf numFmtId="0" fontId="20" fillId="8" borderId="16" xfId="0" applyFont="1" applyFill="1" applyBorder="1" applyAlignment="1" applyProtection="1">
      <alignment horizontal="center" vertical="center" wrapText="1"/>
    </xf>
    <xf numFmtId="0" fontId="20" fillId="8" borderId="17" xfId="0" applyFont="1" applyFill="1" applyBorder="1" applyAlignment="1" applyProtection="1">
      <alignment horizontal="center" vertical="center" wrapText="1"/>
    </xf>
    <xf numFmtId="0" fontId="20" fillId="8" borderId="18" xfId="0" applyFont="1" applyFill="1" applyBorder="1" applyAlignment="1" applyProtection="1">
      <alignment horizontal="center" vertical="center" wrapText="1"/>
    </xf>
    <xf numFmtId="0" fontId="20" fillId="8" borderId="19" xfId="0" applyFont="1" applyFill="1" applyBorder="1" applyAlignment="1" applyProtection="1">
      <alignment horizontal="center" vertical="center" wrapText="1"/>
    </xf>
    <xf numFmtId="0" fontId="2" fillId="0" borderId="12" xfId="0" applyFont="1" applyBorder="1" applyAlignment="1" applyProtection="1">
      <alignment horizontal="center" vertical="center"/>
    </xf>
    <xf numFmtId="0" fontId="2" fillId="0" borderId="13" xfId="0" applyFont="1" applyBorder="1" applyAlignment="1" applyProtection="1">
      <alignment horizontal="center" vertical="center"/>
    </xf>
    <xf numFmtId="0" fontId="2" fillId="0" borderId="11" xfId="0" applyFont="1" applyBorder="1" applyAlignment="1" applyProtection="1">
      <alignment horizontal="center" vertical="center"/>
    </xf>
    <xf numFmtId="0" fontId="0" fillId="0" borderId="1" xfId="0" applyFont="1" applyBorder="1" applyAlignment="1" applyProtection="1">
      <alignment horizontal="justify" vertical="top" wrapText="1"/>
    </xf>
    <xf numFmtId="0" fontId="0" fillId="0" borderId="10" xfId="0" applyFont="1" applyBorder="1" applyAlignment="1" applyProtection="1">
      <alignment horizontal="center" vertical="center" wrapText="1"/>
    </xf>
    <xf numFmtId="0" fontId="0" fillId="0" borderId="14" xfId="0" applyFont="1" applyBorder="1" applyAlignment="1" applyProtection="1">
      <alignment horizontal="center" vertical="center" wrapText="1"/>
    </xf>
    <xf numFmtId="10" fontId="0" fillId="0" borderId="1" xfId="2" applyNumberFormat="1" applyFont="1" applyBorder="1" applyAlignment="1" applyProtection="1">
      <alignment horizontal="center" vertical="center" wrapText="1"/>
    </xf>
    <xf numFmtId="0" fontId="2" fillId="0" borderId="1" xfId="0" applyFont="1" applyBorder="1" applyAlignment="1" applyProtection="1">
      <alignment horizontal="justify" vertical="top" wrapText="1"/>
    </xf>
    <xf numFmtId="0" fontId="6" fillId="7" borderId="1" xfId="0" applyFont="1" applyFill="1" applyBorder="1" applyAlignment="1" applyProtection="1">
      <alignment horizontal="center" vertical="center"/>
      <protection locked="0"/>
    </xf>
    <xf numFmtId="0" fontId="19" fillId="8" borderId="10" xfId="0" applyFont="1" applyFill="1" applyBorder="1" applyAlignment="1" applyProtection="1">
      <alignment horizontal="center" vertical="center" wrapText="1"/>
    </xf>
    <xf numFmtId="0" fontId="19" fillId="8" borderId="14" xfId="0" applyFont="1" applyFill="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10" xfId="0" applyFont="1" applyFill="1" applyBorder="1" applyAlignment="1" applyProtection="1">
      <alignment horizontal="center" vertical="center" wrapText="1"/>
    </xf>
    <xf numFmtId="0" fontId="0" fillId="0" borderId="15" xfId="0" applyFont="1" applyFill="1" applyBorder="1" applyAlignment="1" applyProtection="1">
      <alignment horizontal="center" vertical="center" wrapText="1"/>
    </xf>
    <xf numFmtId="0" fontId="0" fillId="0" borderId="14" xfId="0" applyFont="1" applyFill="1" applyBorder="1" applyAlignment="1" applyProtection="1">
      <alignment horizontal="center" vertical="center" wrapText="1"/>
    </xf>
    <xf numFmtId="0" fontId="16" fillId="0" borderId="10" xfId="0" applyFont="1" applyFill="1" applyBorder="1" applyAlignment="1" applyProtection="1">
      <alignment vertical="center" wrapText="1"/>
      <protection locked="0"/>
    </xf>
    <xf numFmtId="0" fontId="16" fillId="0" borderId="14" xfId="0" applyFont="1" applyFill="1" applyBorder="1" applyAlignment="1" applyProtection="1">
      <alignment vertical="center" wrapText="1"/>
      <protection locked="0"/>
    </xf>
    <xf numFmtId="10" fontId="16" fillId="5" borderId="12" xfId="0" applyNumberFormat="1" applyFont="1" applyFill="1" applyBorder="1" applyAlignment="1" applyProtection="1">
      <alignment horizontal="left" vertical="center"/>
    </xf>
    <xf numFmtId="10" fontId="16" fillId="5" borderId="13" xfId="0" applyNumberFormat="1" applyFont="1" applyFill="1" applyBorder="1" applyAlignment="1" applyProtection="1">
      <alignment horizontal="left" vertical="center"/>
    </xf>
    <xf numFmtId="10" fontId="16" fillId="5" borderId="11" xfId="0" applyNumberFormat="1" applyFont="1" applyFill="1" applyBorder="1" applyAlignment="1" applyProtection="1">
      <alignment horizontal="left" vertical="center"/>
    </xf>
  </cellXfs>
  <cellStyles count="3">
    <cellStyle name="Moneda" xfId="1" builtinId="4"/>
    <cellStyle name="Normal" xfId="0" builtinId="0"/>
    <cellStyle name="Porcentaje" xfId="2" builtinId="5"/>
  </cellStyles>
  <dxfs count="1">
    <dxf>
      <font>
        <b/>
        <i val="0"/>
        <color theme="0"/>
      </font>
      <fill>
        <patternFill>
          <bgColor rgb="FFFF0000"/>
        </patternFill>
      </fill>
    </dxf>
  </dxfs>
  <tableStyles count="0" defaultTableStyle="TableStyleMedium2" defaultPivotStyle="PivotStyleLight16"/>
  <colors>
    <mruColors>
      <color rgb="FFFF9933"/>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50800">
              <a:solidFill>
                <a:schemeClr val="accent3">
                  <a:lumMod val="50000"/>
                </a:schemeClr>
              </a:solidFill>
            </a:ln>
          </c:spPr>
          <c:marker>
            <c:symbol val="diamond"/>
            <c:size val="10"/>
            <c:spPr>
              <a:solidFill>
                <a:schemeClr val="tx1"/>
              </a:solidFill>
            </c:spPr>
          </c:marker>
          <c:dLbls>
            <c:dLbl>
              <c:idx val="0"/>
              <c:layout>
                <c:manualLayout>
                  <c:x val="-5.8333387338928316E-2"/>
                  <c:y val="-8.047748408353690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
              <c:layout>
                <c:manualLayout>
                  <c:x val="-5.2846418888996903E-2"/>
                  <c:y val="6.3862743930877444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2"/>
              <c:layout>
                <c:manualLayout>
                  <c:x val="-5.5555555555555552E-2"/>
                  <c:y val="-6.018518518518518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5.8333387338928316E-2"/>
                  <c:y val="6.7540881091444516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4"/>
              <c:layout>
                <c:manualLayout>
                  <c:x val="-5.5624034649989738E-2"/>
                  <c:y val="-7.217011400720714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5"/>
              <c:layout>
                <c:manualLayout>
                  <c:x val="-2.5514403292180968E-2"/>
                  <c:y val="-6.0185260893938358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6"/>
              <c:layout>
                <c:manualLayout>
                  <c:x val="-5.8333333333333438E-2"/>
                  <c:y val="6.018518518518514E-2"/>
                </c:manualLayout>
              </c:layout>
              <c:showLegendKey val="0"/>
              <c:showVal val="1"/>
              <c:showCatName val="0"/>
              <c:showSerName val="0"/>
              <c:showPercent val="0"/>
              <c:showBubbleSize val="0"/>
              <c:extLst>
                <c:ext xmlns:c15="http://schemas.microsoft.com/office/drawing/2012/chart" uri="{CE6537A1-D6FC-4f65-9D91-7224C49458BB}"/>
              </c:extLst>
            </c:dLbl>
            <c:spPr>
              <a:noFill/>
              <a:ln>
                <a:noFill/>
              </a:ln>
              <a:effectLst/>
            </c:spPr>
            <c:txPr>
              <a:bodyPr/>
              <a:lstStyle/>
              <a:p>
                <a:pPr>
                  <a:defRPr sz="700" b="1">
                    <a:solidFill>
                      <a:srgbClr val="FF0000"/>
                    </a:solidFill>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Matriz!$D$5:$D$11</c:f>
              <c:strCache>
                <c:ptCount val="6"/>
                <c:pt idx="0">
                  <c:v>Avance logro de metas SGI</c:v>
                </c:pt>
                <c:pt idx="1">
                  <c:v>Gestión presupuestal de Inversión</c:v>
                </c:pt>
                <c:pt idx="2">
                  <c:v>Peticiones Quejas Reclamos y Sugerencias </c:v>
                </c:pt>
                <c:pt idx="3">
                  <c:v>Planes de mejoramiento </c:v>
                </c:pt>
                <c:pt idx="4">
                  <c:v>Gestión de Indicadores</c:v>
                </c:pt>
                <c:pt idx="5">
                  <c:v>Seguimiento Riesgos</c:v>
                </c:pt>
              </c:strCache>
            </c:strRef>
          </c:cat>
          <c:val>
            <c:numRef>
              <c:f>Matriz!$E$5:$E$11</c:f>
              <c:numCache>
                <c:formatCode>0.00%</c:formatCode>
                <c:ptCount val="6"/>
                <c:pt idx="0">
                  <c:v>0.98309999999999997</c:v>
                </c:pt>
                <c:pt idx="1">
                  <c:v>0.5847457627118644</c:v>
                </c:pt>
                <c:pt idx="2">
                  <c:v>0.94838212634822805</c:v>
                </c:pt>
                <c:pt idx="3">
                  <c:v>0.45</c:v>
                </c:pt>
                <c:pt idx="4">
                  <c:v>1</c:v>
                </c:pt>
                <c:pt idx="5">
                  <c:v>1</c:v>
                </c:pt>
              </c:numCache>
            </c:numRef>
          </c:val>
          <c:smooth val="0"/>
        </c:ser>
        <c:dLbls>
          <c:showLegendKey val="0"/>
          <c:showVal val="0"/>
          <c:showCatName val="0"/>
          <c:showSerName val="0"/>
          <c:showPercent val="0"/>
          <c:showBubbleSize val="0"/>
        </c:dLbls>
        <c:marker val="1"/>
        <c:smooth val="0"/>
        <c:axId val="41701376"/>
        <c:axId val="113963520"/>
      </c:lineChart>
      <c:catAx>
        <c:axId val="41701376"/>
        <c:scaling>
          <c:orientation val="minMax"/>
        </c:scaling>
        <c:delete val="0"/>
        <c:axPos val="b"/>
        <c:majorGridlines/>
        <c:numFmt formatCode="General" sourceLinked="0"/>
        <c:majorTickMark val="out"/>
        <c:minorTickMark val="none"/>
        <c:tickLblPos val="nextTo"/>
        <c:spPr>
          <a:ln w="6350">
            <a:prstDash val="sysDash"/>
          </a:ln>
        </c:spPr>
        <c:txPr>
          <a:bodyPr/>
          <a:lstStyle/>
          <a:p>
            <a:pPr>
              <a:defRPr sz="600" b="1"/>
            </a:pPr>
            <a:endParaRPr lang="es-CO"/>
          </a:p>
        </c:txPr>
        <c:crossAx val="113963520"/>
        <c:crosses val="autoZero"/>
        <c:auto val="1"/>
        <c:lblAlgn val="ctr"/>
        <c:lblOffset val="100"/>
        <c:noMultiLvlLbl val="0"/>
      </c:catAx>
      <c:valAx>
        <c:axId val="113963520"/>
        <c:scaling>
          <c:orientation val="minMax"/>
        </c:scaling>
        <c:delete val="1"/>
        <c:axPos val="l"/>
        <c:majorGridlines>
          <c:spPr>
            <a:ln w="6350">
              <a:prstDash val="sysDash"/>
            </a:ln>
          </c:spPr>
        </c:majorGridlines>
        <c:numFmt formatCode="0.00%" sourceLinked="1"/>
        <c:majorTickMark val="out"/>
        <c:minorTickMark val="none"/>
        <c:tickLblPos val="nextTo"/>
        <c:crossAx val="41701376"/>
        <c:crosses val="autoZero"/>
        <c:crossBetween val="between"/>
      </c:valAx>
      <c:spPr>
        <a:solidFill>
          <a:schemeClr val="accent5">
            <a:lumMod val="20000"/>
            <a:lumOff val="80000"/>
          </a:schemeClr>
        </a:solidFill>
      </c:spPr>
    </c:plotArea>
    <c:plotVisOnly val="1"/>
    <c:dispBlanksAs val="gap"/>
    <c:showDLblsOverMax val="0"/>
  </c:chart>
  <c:spPr>
    <a:ln>
      <a:solidFill>
        <a:schemeClr val="tx1"/>
      </a:solidFill>
    </a:ln>
    <a:effectLst>
      <a:outerShdw blurRad="50800" dist="50800" dir="5400000" algn="ctr" rotWithShape="0">
        <a:schemeClr val="accent3">
          <a:lumMod val="20000"/>
          <a:lumOff val="80000"/>
        </a:schemeClr>
      </a:outerShdw>
    </a:effectLst>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Presupuesto!$F$3:$F$4</c:f>
              <c:strCache>
                <c:ptCount val="1"/>
                <c:pt idx="0">
                  <c:v>DIRECCIÓN DE DESARROLLO ORGANIZACIONAL Porcentaje  Inversión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00206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Presupuesto!$D$13</c:f>
              <c:strCache>
                <c:ptCount val="1"/>
                <c:pt idx="0">
                  <c:v>Avance Ejecución Presupuestal </c:v>
                </c:pt>
              </c:strCache>
            </c:strRef>
          </c:cat>
          <c:val>
            <c:numRef>
              <c:f>Presupuesto!$F$13</c:f>
              <c:numCache>
                <c:formatCode>0.00%</c:formatCode>
                <c:ptCount val="1"/>
                <c:pt idx="0">
                  <c:v>0.5847457627118644</c:v>
                </c:pt>
              </c:numCache>
            </c:numRef>
          </c:val>
        </c:ser>
        <c:dLbls>
          <c:showLegendKey val="0"/>
          <c:showVal val="0"/>
          <c:showCatName val="0"/>
          <c:showSerName val="0"/>
          <c:showPercent val="0"/>
          <c:showBubbleSize val="0"/>
        </c:dLbls>
        <c:gapWidth val="219"/>
        <c:overlap val="-27"/>
        <c:axId val="41703424"/>
        <c:axId val="113965824"/>
      </c:barChart>
      <c:catAx>
        <c:axId val="41703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113965824"/>
        <c:crosses val="autoZero"/>
        <c:auto val="1"/>
        <c:lblAlgn val="ctr"/>
        <c:lblOffset val="100"/>
        <c:noMultiLvlLbl val="0"/>
      </c:catAx>
      <c:valAx>
        <c:axId val="113965824"/>
        <c:scaling>
          <c:orientation val="minMax"/>
        </c:scaling>
        <c:delete val="1"/>
        <c:axPos val="l"/>
        <c:numFmt formatCode="0.00%" sourceLinked="1"/>
        <c:majorTickMark val="none"/>
        <c:minorTickMark val="none"/>
        <c:tickLblPos val="nextTo"/>
        <c:crossAx val="41703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0</xdr:colOff>
      <xdr:row>3</xdr:row>
      <xdr:rowOff>4762</xdr:rowOff>
    </xdr:from>
    <xdr:to>
      <xdr:col>8</xdr:col>
      <xdr:colOff>0</xdr:colOff>
      <xdr:row>12</xdr:row>
      <xdr:rowOff>9525</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1799167</xdr:colOff>
      <xdr:row>14</xdr:row>
      <xdr:rowOff>84666</xdr:rowOff>
    </xdr:from>
    <xdr:to>
      <xdr:col>5</xdr:col>
      <xdr:colOff>423333</xdr:colOff>
      <xdr:row>29</xdr:row>
      <xdr:rowOff>116415</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2:DH14"/>
  <sheetViews>
    <sheetView view="pageBreakPreview" zoomScaleNormal="100" zoomScaleSheetLayoutView="100" workbookViewId="0">
      <selection activeCell="H23" sqref="H23"/>
    </sheetView>
  </sheetViews>
  <sheetFormatPr baseColWidth="10" defaultRowHeight="15" x14ac:dyDescent="0.25"/>
  <cols>
    <col min="1" max="1" width="3.7109375" customWidth="1"/>
    <col min="2" max="2" width="3.7109375" style="2" customWidth="1"/>
    <col min="3" max="3" width="3.7109375" customWidth="1"/>
    <col min="4" max="4" width="76.42578125" customWidth="1"/>
    <col min="5" max="5" width="11.42578125" customWidth="1"/>
    <col min="6" max="6" width="0.140625" customWidth="1"/>
    <col min="7" max="7" width="4.28515625" customWidth="1"/>
    <col min="8" max="8" width="69.42578125" customWidth="1"/>
    <col min="9" max="9" width="3.7109375" customWidth="1"/>
    <col min="10" max="10" width="3.7109375" style="2" customWidth="1"/>
    <col min="11" max="11" width="3.7109375" customWidth="1"/>
    <col min="12" max="111" width="2.7109375" style="20" customWidth="1"/>
    <col min="112" max="112" width="11.42578125" style="20"/>
  </cols>
  <sheetData>
    <row r="2" spans="3:112" s="2" customFormat="1" ht="15.75" thickBot="1" x14ac:dyDescent="0.3">
      <c r="L2" s="20">
        <v>1</v>
      </c>
      <c r="M2" s="20">
        <v>2</v>
      </c>
      <c r="N2" s="20">
        <v>3</v>
      </c>
      <c r="O2" s="20">
        <v>4</v>
      </c>
      <c r="P2" s="20">
        <v>5</v>
      </c>
      <c r="Q2" s="20">
        <v>6</v>
      </c>
      <c r="R2" s="20">
        <v>7</v>
      </c>
      <c r="S2" s="20">
        <v>8</v>
      </c>
      <c r="T2" s="20">
        <v>9</v>
      </c>
      <c r="U2" s="20">
        <v>10</v>
      </c>
      <c r="V2" s="20">
        <v>11</v>
      </c>
      <c r="W2" s="20">
        <v>12</v>
      </c>
      <c r="X2" s="20">
        <v>13</v>
      </c>
      <c r="Y2" s="20">
        <v>14</v>
      </c>
      <c r="Z2" s="20">
        <v>15</v>
      </c>
      <c r="AA2" s="20">
        <v>16</v>
      </c>
      <c r="AB2" s="20">
        <v>17</v>
      </c>
      <c r="AC2" s="20">
        <v>18</v>
      </c>
      <c r="AD2" s="20">
        <v>19</v>
      </c>
      <c r="AE2" s="20">
        <v>20</v>
      </c>
      <c r="AF2" s="20">
        <v>21</v>
      </c>
      <c r="AG2" s="20">
        <v>22</v>
      </c>
      <c r="AH2" s="20">
        <v>23</v>
      </c>
      <c r="AI2" s="20">
        <v>24</v>
      </c>
      <c r="AJ2" s="20">
        <v>25</v>
      </c>
      <c r="AK2" s="20">
        <v>26</v>
      </c>
      <c r="AL2" s="20">
        <v>27</v>
      </c>
      <c r="AM2" s="20">
        <v>28</v>
      </c>
      <c r="AN2" s="20">
        <v>29</v>
      </c>
      <c r="AO2" s="20">
        <v>30</v>
      </c>
      <c r="AP2" s="20">
        <v>31</v>
      </c>
      <c r="AQ2" s="20">
        <v>32</v>
      </c>
      <c r="AR2" s="20">
        <v>33</v>
      </c>
      <c r="AS2" s="20">
        <v>34</v>
      </c>
      <c r="AT2" s="20">
        <v>35</v>
      </c>
      <c r="AU2" s="20">
        <v>36</v>
      </c>
      <c r="AV2" s="20">
        <v>37</v>
      </c>
      <c r="AW2" s="20">
        <v>38</v>
      </c>
      <c r="AX2" s="20">
        <v>39</v>
      </c>
      <c r="AY2" s="20">
        <v>40</v>
      </c>
      <c r="AZ2" s="20">
        <v>41</v>
      </c>
      <c r="BA2" s="20">
        <v>42</v>
      </c>
      <c r="BB2" s="20">
        <v>43</v>
      </c>
      <c r="BC2" s="20">
        <v>44</v>
      </c>
      <c r="BD2" s="20">
        <v>45</v>
      </c>
      <c r="BE2" s="20">
        <v>46</v>
      </c>
      <c r="BF2" s="20">
        <v>47</v>
      </c>
      <c r="BG2" s="20">
        <v>48</v>
      </c>
      <c r="BH2" s="20">
        <v>49</v>
      </c>
      <c r="BI2" s="20">
        <v>50</v>
      </c>
      <c r="BJ2" s="20">
        <v>51</v>
      </c>
      <c r="BK2" s="20">
        <v>52</v>
      </c>
      <c r="BL2" s="20">
        <v>53</v>
      </c>
      <c r="BM2" s="20">
        <v>54</v>
      </c>
      <c r="BN2" s="20">
        <v>55</v>
      </c>
      <c r="BO2" s="20">
        <v>56</v>
      </c>
      <c r="BP2" s="20">
        <v>57</v>
      </c>
      <c r="BQ2" s="20">
        <v>58</v>
      </c>
      <c r="BR2" s="20">
        <v>59</v>
      </c>
      <c r="BS2" s="20">
        <v>60</v>
      </c>
      <c r="BT2" s="20">
        <v>61</v>
      </c>
      <c r="BU2" s="20">
        <v>62</v>
      </c>
      <c r="BV2" s="20">
        <v>63</v>
      </c>
      <c r="BW2" s="20">
        <v>64</v>
      </c>
      <c r="BX2" s="20">
        <v>65</v>
      </c>
      <c r="BY2" s="20">
        <v>66</v>
      </c>
      <c r="BZ2" s="20">
        <v>67</v>
      </c>
      <c r="CA2" s="20">
        <v>68</v>
      </c>
      <c r="CB2" s="20">
        <v>69</v>
      </c>
      <c r="CC2" s="20">
        <v>70</v>
      </c>
      <c r="CD2" s="20">
        <v>71</v>
      </c>
      <c r="CE2" s="20">
        <v>72</v>
      </c>
      <c r="CF2" s="20">
        <v>73</v>
      </c>
      <c r="CG2" s="20">
        <v>74</v>
      </c>
      <c r="CH2" s="20">
        <v>75</v>
      </c>
      <c r="CI2" s="20">
        <v>76</v>
      </c>
      <c r="CJ2" s="20">
        <v>77</v>
      </c>
      <c r="CK2" s="20">
        <v>78</v>
      </c>
      <c r="CL2" s="20">
        <v>79</v>
      </c>
      <c r="CM2" s="20">
        <v>80</v>
      </c>
      <c r="CN2" s="20">
        <v>81</v>
      </c>
      <c r="CO2" s="20">
        <v>82</v>
      </c>
      <c r="CP2" s="20">
        <v>83</v>
      </c>
      <c r="CQ2" s="20">
        <v>84</v>
      </c>
      <c r="CR2" s="20">
        <v>85</v>
      </c>
      <c r="CS2" s="20">
        <v>86</v>
      </c>
      <c r="CT2" s="20">
        <v>87</v>
      </c>
      <c r="CU2" s="20">
        <v>88</v>
      </c>
      <c r="CV2" s="20">
        <v>89</v>
      </c>
      <c r="CW2" s="20">
        <v>90</v>
      </c>
      <c r="CX2" s="20">
        <v>91</v>
      </c>
      <c r="CY2" s="20">
        <v>92</v>
      </c>
      <c r="CZ2" s="20">
        <v>93</v>
      </c>
      <c r="DA2" s="20">
        <v>94</v>
      </c>
      <c r="DB2" s="20">
        <v>95</v>
      </c>
      <c r="DC2" s="20">
        <v>96</v>
      </c>
      <c r="DD2" s="20">
        <v>97</v>
      </c>
      <c r="DE2" s="20">
        <v>98</v>
      </c>
      <c r="DF2" s="20">
        <v>99</v>
      </c>
      <c r="DG2" s="20">
        <v>100</v>
      </c>
      <c r="DH2" s="20"/>
    </row>
    <row r="3" spans="3:112" ht="27" customHeight="1" x14ac:dyDescent="0.25">
      <c r="C3" s="118"/>
      <c r="D3" s="119" t="s">
        <v>58</v>
      </c>
      <c r="E3" s="120"/>
      <c r="F3" s="120"/>
      <c r="G3" s="118"/>
      <c r="H3" s="120"/>
      <c r="I3" s="121"/>
      <c r="L3" s="21">
        <v>0.01</v>
      </c>
      <c r="M3" s="21">
        <v>0.02</v>
      </c>
      <c r="N3" s="21">
        <v>0.03</v>
      </c>
      <c r="O3" s="21">
        <v>0.04</v>
      </c>
      <c r="P3" s="21">
        <v>0.05</v>
      </c>
      <c r="Q3" s="21">
        <v>0.06</v>
      </c>
      <c r="R3" s="21">
        <v>7.0000000000000007E-2</v>
      </c>
      <c r="S3" s="21">
        <v>0.08</v>
      </c>
      <c r="T3" s="21">
        <v>0.09</v>
      </c>
      <c r="U3" s="21">
        <v>0.1</v>
      </c>
      <c r="V3" s="21">
        <v>0.11</v>
      </c>
      <c r="W3" s="21">
        <v>0.12</v>
      </c>
      <c r="X3" s="21">
        <v>0.13</v>
      </c>
      <c r="Y3" s="21">
        <v>0.14000000000000001</v>
      </c>
      <c r="Z3" s="21">
        <v>0.15</v>
      </c>
      <c r="AA3" s="21">
        <v>0.16</v>
      </c>
      <c r="AB3" s="21">
        <v>0.17</v>
      </c>
      <c r="AC3" s="21">
        <v>0.18</v>
      </c>
      <c r="AD3" s="21">
        <v>0.19</v>
      </c>
      <c r="AE3" s="21">
        <v>0.2</v>
      </c>
      <c r="AF3" s="21">
        <v>0.21</v>
      </c>
      <c r="AG3" s="21">
        <v>0.22</v>
      </c>
      <c r="AH3" s="21">
        <v>0.23</v>
      </c>
      <c r="AI3" s="21">
        <v>0.24</v>
      </c>
      <c r="AJ3" s="21">
        <v>0.25</v>
      </c>
      <c r="AK3" s="21">
        <v>0.26</v>
      </c>
      <c r="AL3" s="21">
        <v>0.27</v>
      </c>
      <c r="AM3" s="21">
        <v>0.28000000000000003</v>
      </c>
      <c r="AN3" s="21">
        <v>0.28999999999999998</v>
      </c>
      <c r="AO3" s="21">
        <v>0.3</v>
      </c>
      <c r="AP3" s="21">
        <v>0.31</v>
      </c>
      <c r="AQ3" s="21">
        <v>0.32</v>
      </c>
      <c r="AR3" s="21">
        <v>0.33</v>
      </c>
      <c r="AS3" s="21">
        <v>0.34</v>
      </c>
      <c r="AT3" s="21">
        <v>0.35</v>
      </c>
      <c r="AU3" s="21">
        <v>0.36</v>
      </c>
      <c r="AV3" s="21">
        <v>0.37</v>
      </c>
      <c r="AW3" s="21">
        <v>0.38</v>
      </c>
      <c r="AX3" s="21">
        <v>0.39</v>
      </c>
      <c r="AY3" s="21">
        <v>0.4</v>
      </c>
      <c r="AZ3" s="21">
        <v>0.41</v>
      </c>
      <c r="BA3" s="21">
        <v>0.42</v>
      </c>
      <c r="BB3" s="21">
        <v>0.43</v>
      </c>
      <c r="BC3" s="21">
        <v>0.44</v>
      </c>
      <c r="BD3" s="21">
        <v>0.45</v>
      </c>
      <c r="BE3" s="21">
        <v>0.46</v>
      </c>
      <c r="BF3" s="21">
        <v>0.47</v>
      </c>
      <c r="BG3" s="21">
        <v>0.48</v>
      </c>
      <c r="BH3" s="21">
        <v>0.49</v>
      </c>
      <c r="BI3" s="21">
        <v>0.5</v>
      </c>
      <c r="BJ3" s="21">
        <v>0.51</v>
      </c>
      <c r="BK3" s="21">
        <v>0.52</v>
      </c>
      <c r="BL3" s="21">
        <v>0.53</v>
      </c>
      <c r="BM3" s="21">
        <v>0.54</v>
      </c>
      <c r="BN3" s="21">
        <v>0.55000000000000004</v>
      </c>
      <c r="BO3" s="21">
        <v>0.56000000000000005</v>
      </c>
      <c r="BP3" s="21">
        <v>0.56999999999999995</v>
      </c>
      <c r="BQ3" s="21">
        <v>0.57999999999999996</v>
      </c>
      <c r="BR3" s="21">
        <v>0.59</v>
      </c>
      <c r="BS3" s="21">
        <v>0.6</v>
      </c>
      <c r="BT3" s="21">
        <v>0.61</v>
      </c>
      <c r="BU3" s="21">
        <v>0.62</v>
      </c>
      <c r="BV3" s="21">
        <v>0.63</v>
      </c>
      <c r="BW3" s="21">
        <v>0.64</v>
      </c>
      <c r="BX3" s="21">
        <v>0.65</v>
      </c>
      <c r="BY3" s="21">
        <v>0.66</v>
      </c>
      <c r="BZ3" s="21">
        <v>0.67</v>
      </c>
      <c r="CA3" s="21">
        <v>0.68</v>
      </c>
      <c r="CB3" s="21">
        <v>0.69</v>
      </c>
      <c r="CC3" s="21">
        <v>0.7</v>
      </c>
      <c r="CD3" s="21">
        <v>0.71</v>
      </c>
      <c r="CE3" s="21">
        <v>0.72</v>
      </c>
      <c r="CF3" s="21">
        <v>0.73</v>
      </c>
      <c r="CG3" s="21">
        <v>0.74</v>
      </c>
      <c r="CH3" s="21">
        <v>0.75</v>
      </c>
      <c r="CI3" s="21">
        <v>0.76</v>
      </c>
      <c r="CJ3" s="21">
        <v>0.77</v>
      </c>
      <c r="CK3" s="21">
        <v>0.78</v>
      </c>
      <c r="CL3" s="21">
        <v>0.79</v>
      </c>
      <c r="CM3" s="21">
        <v>0.8</v>
      </c>
      <c r="CN3" s="21">
        <v>0.81</v>
      </c>
      <c r="CO3" s="21">
        <v>0.82</v>
      </c>
      <c r="CP3" s="21">
        <v>0.83</v>
      </c>
      <c r="CQ3" s="21">
        <v>0.84</v>
      </c>
      <c r="CR3" s="21">
        <v>0.85</v>
      </c>
      <c r="CS3" s="21">
        <v>0.86</v>
      </c>
      <c r="CT3" s="21">
        <v>0.87</v>
      </c>
      <c r="CU3" s="21">
        <v>0.88</v>
      </c>
      <c r="CV3" s="21">
        <v>0.89</v>
      </c>
      <c r="CW3" s="21">
        <v>0.9</v>
      </c>
      <c r="CX3" s="21">
        <v>0.91</v>
      </c>
      <c r="CY3" s="21">
        <v>0.92</v>
      </c>
      <c r="CZ3" s="21">
        <v>0.93</v>
      </c>
      <c r="DA3" s="21">
        <v>0.94</v>
      </c>
      <c r="DB3" s="21">
        <v>0.95</v>
      </c>
      <c r="DC3" s="21">
        <v>0.96</v>
      </c>
      <c r="DD3" s="21">
        <v>0.97</v>
      </c>
      <c r="DE3" s="21">
        <v>0.98</v>
      </c>
      <c r="DF3" s="21">
        <v>0.99</v>
      </c>
      <c r="DG3" s="21">
        <v>1</v>
      </c>
    </row>
    <row r="4" spans="3:112" x14ac:dyDescent="0.25">
      <c r="C4" s="122"/>
      <c r="D4" s="56" t="s">
        <v>59</v>
      </c>
      <c r="E4" s="1" t="s">
        <v>1</v>
      </c>
      <c r="F4" s="114"/>
      <c r="G4" s="131"/>
      <c r="H4" s="130"/>
      <c r="I4" s="129"/>
    </row>
    <row r="5" spans="3:112" x14ac:dyDescent="0.25">
      <c r="C5" s="122"/>
      <c r="D5" s="111" t="s">
        <v>171</v>
      </c>
      <c r="E5" s="109">
        <v>0.98309999999999997</v>
      </c>
      <c r="F5" s="115"/>
      <c r="G5" s="131"/>
      <c r="H5" s="130"/>
      <c r="I5" s="129"/>
    </row>
    <row r="6" spans="3:112" ht="15" hidden="1" customHeight="1" x14ac:dyDescent="0.25">
      <c r="C6" s="122"/>
      <c r="D6" s="111" t="s">
        <v>6</v>
      </c>
      <c r="E6" s="109" t="e">
        <f>+Presupuesto!#REF!</f>
        <v>#REF!</v>
      </c>
      <c r="F6" s="115"/>
      <c r="G6" s="131"/>
      <c r="H6" s="130"/>
      <c r="I6" s="129"/>
    </row>
    <row r="7" spans="3:112" x14ac:dyDescent="0.25">
      <c r="C7" s="122"/>
      <c r="D7" s="111" t="s">
        <v>172</v>
      </c>
      <c r="E7" s="110">
        <f>+Presupuesto!F13</f>
        <v>0.5847457627118644</v>
      </c>
      <c r="F7" s="116"/>
      <c r="G7" s="131"/>
      <c r="H7" s="130"/>
      <c r="I7" s="129"/>
    </row>
    <row r="8" spans="3:112" x14ac:dyDescent="0.25">
      <c r="C8" s="122"/>
      <c r="D8" s="112" t="s">
        <v>174</v>
      </c>
      <c r="E8" s="109">
        <f>+PQRS!E7</f>
        <v>0.94838212634822805</v>
      </c>
      <c r="F8" s="115"/>
      <c r="G8" s="131"/>
      <c r="H8" s="130"/>
      <c r="I8" s="129"/>
    </row>
    <row r="9" spans="3:112" x14ac:dyDescent="0.25">
      <c r="C9" s="122"/>
      <c r="D9" s="112" t="s">
        <v>173</v>
      </c>
      <c r="E9" s="127">
        <f>+'Plan de Mejoramiento'!M5</f>
        <v>0.45</v>
      </c>
      <c r="F9" s="115"/>
      <c r="G9" s="131"/>
      <c r="H9" s="130"/>
      <c r="I9" s="129"/>
    </row>
    <row r="10" spans="3:112" x14ac:dyDescent="0.25">
      <c r="C10" s="122"/>
      <c r="D10" s="111" t="s">
        <v>175</v>
      </c>
      <c r="E10" s="127">
        <f>+Indicadores!I13</f>
        <v>1</v>
      </c>
      <c r="F10" s="115"/>
      <c r="G10" s="131"/>
      <c r="H10" s="130"/>
      <c r="I10" s="129"/>
    </row>
    <row r="11" spans="3:112" x14ac:dyDescent="0.25">
      <c r="C11" s="122"/>
      <c r="D11" s="111" t="s">
        <v>176</v>
      </c>
      <c r="E11" s="127">
        <v>1</v>
      </c>
      <c r="F11" s="115"/>
      <c r="G11" s="131"/>
      <c r="H11" s="130"/>
      <c r="I11" s="129"/>
    </row>
    <row r="12" spans="3:112" x14ac:dyDescent="0.25">
      <c r="C12" s="122"/>
      <c r="D12" s="128" t="s">
        <v>181</v>
      </c>
      <c r="E12" s="91">
        <f>+(E5+E7+E8+E9+E10+E11)/6*100</f>
        <v>82.770464817668227</v>
      </c>
      <c r="F12" s="117"/>
      <c r="G12" s="131"/>
      <c r="H12" s="130"/>
      <c r="I12" s="129"/>
    </row>
    <row r="13" spans="3:112" ht="15.75" thickBot="1" x14ac:dyDescent="0.3">
      <c r="C13" s="123"/>
      <c r="D13" s="124"/>
      <c r="E13" s="125"/>
      <c r="F13" s="125"/>
      <c r="G13" s="123"/>
      <c r="H13" s="125"/>
      <c r="I13" s="126"/>
    </row>
    <row r="14" spans="3:112" s="2" customFormat="1" x14ac:dyDescent="0.25">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row>
  </sheetData>
  <mergeCells count="2">
    <mergeCell ref="H4:H12"/>
    <mergeCell ref="G4:G12"/>
  </mergeCells>
  <conditionalFormatting sqref="E12:F12">
    <cfRule type="cellIs" dxfId="0" priority="43" operator="between">
      <formula>$L$3</formula>
      <formula>$CH$3</formula>
    </cfRule>
  </conditionalFormatting>
  <pageMargins left="0.7" right="0.7" top="0.75" bottom="0.75" header="0.3" footer="0.3"/>
  <pageSetup scale="52" orientation="portrait" r:id="rId1"/>
  <ignoredErrors>
    <ignoredError sqref="E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1:H32"/>
  <sheetViews>
    <sheetView view="pageBreakPreview" zoomScale="90" zoomScaleNormal="100" zoomScaleSheetLayoutView="90" workbookViewId="0">
      <selection activeCell="D13" sqref="D13:E13"/>
    </sheetView>
  </sheetViews>
  <sheetFormatPr baseColWidth="10" defaultRowHeight="15" x14ac:dyDescent="0.25"/>
  <cols>
    <col min="1" max="1" width="3.7109375" style="5" customWidth="1"/>
    <col min="2" max="2" width="3.7109375" style="4" customWidth="1"/>
    <col min="3" max="3" width="3.7109375" style="5" customWidth="1"/>
    <col min="4" max="4" width="68.28515625" style="5" customWidth="1"/>
    <col min="5" max="6" width="30.7109375" style="5" customWidth="1"/>
    <col min="7" max="7" width="3.7109375" style="5" customWidth="1"/>
    <col min="8" max="8" width="3.7109375" style="4" customWidth="1"/>
    <col min="9" max="9" width="3.7109375" style="5" customWidth="1"/>
    <col min="10" max="16384" width="11.42578125" style="5"/>
  </cols>
  <sheetData>
    <row r="1" spans="3:8" s="4" customFormat="1" ht="15.75" thickBot="1" x14ac:dyDescent="0.3"/>
    <row r="2" spans="3:8" ht="15.75" thickTop="1" x14ac:dyDescent="0.25">
      <c r="C2" s="57"/>
      <c r="D2" s="58"/>
      <c r="E2" s="58"/>
      <c r="F2" s="58"/>
      <c r="G2" s="59"/>
    </row>
    <row r="3" spans="3:8" ht="27.75" customHeight="1" x14ac:dyDescent="0.25">
      <c r="C3" s="60"/>
      <c r="D3" s="136" t="s">
        <v>48</v>
      </c>
      <c r="E3" s="137"/>
      <c r="F3" s="138"/>
      <c r="G3" s="62"/>
    </row>
    <row r="4" spans="3:8" ht="24.95" customHeight="1" x14ac:dyDescent="0.25">
      <c r="C4" s="60"/>
      <c r="D4" s="93" t="s">
        <v>127</v>
      </c>
      <c r="E4" s="93" t="s">
        <v>5</v>
      </c>
      <c r="F4" s="93" t="s">
        <v>7</v>
      </c>
      <c r="G4" s="62"/>
    </row>
    <row r="5" spans="3:8" x14ac:dyDescent="0.25">
      <c r="C5" s="60"/>
      <c r="D5" s="35" t="s">
        <v>2</v>
      </c>
      <c r="E5" s="36">
        <v>118000000</v>
      </c>
      <c r="F5" s="37">
        <v>1</v>
      </c>
      <c r="G5" s="62"/>
    </row>
    <row r="6" spans="3:8" x14ac:dyDescent="0.25">
      <c r="C6" s="60"/>
      <c r="D6" s="35" t="s">
        <v>3</v>
      </c>
      <c r="E6" s="38">
        <v>69000000</v>
      </c>
      <c r="F6" s="39">
        <f>+E6/E5</f>
        <v>0.5847457627118644</v>
      </c>
      <c r="G6" s="62"/>
    </row>
    <row r="7" spans="3:8" x14ac:dyDescent="0.25">
      <c r="C7" s="60"/>
      <c r="D7" s="35" t="s">
        <v>4</v>
      </c>
      <c r="E7" s="40">
        <v>0</v>
      </c>
      <c r="F7" s="39">
        <f>+E7/E6</f>
        <v>0</v>
      </c>
      <c r="G7" s="62"/>
    </row>
    <row r="8" spans="3:8" x14ac:dyDescent="0.25">
      <c r="C8" s="60"/>
      <c r="D8" s="35" t="s">
        <v>8</v>
      </c>
      <c r="E8" s="40">
        <v>69000000</v>
      </c>
      <c r="F8" s="39">
        <f>+E8/E6</f>
        <v>1</v>
      </c>
      <c r="G8" s="62"/>
    </row>
    <row r="9" spans="3:8" x14ac:dyDescent="0.25">
      <c r="C9" s="60"/>
      <c r="D9" s="41" t="s">
        <v>22</v>
      </c>
      <c r="E9" s="42">
        <f>SUM(E7:E8)</f>
        <v>69000000</v>
      </c>
      <c r="F9" s="39">
        <f>+E9/E5</f>
        <v>0.5847457627118644</v>
      </c>
      <c r="G9" s="62"/>
    </row>
    <row r="10" spans="3:8" x14ac:dyDescent="0.25">
      <c r="C10" s="60"/>
      <c r="D10" s="43" t="s">
        <v>60</v>
      </c>
      <c r="E10" s="42">
        <f>+E6-E9</f>
        <v>0</v>
      </c>
      <c r="F10" s="44">
        <f>+E10/E6</f>
        <v>0</v>
      </c>
      <c r="G10" s="62"/>
    </row>
    <row r="11" spans="3:8" x14ac:dyDescent="0.25">
      <c r="C11" s="60"/>
      <c r="D11" s="41" t="s">
        <v>61</v>
      </c>
      <c r="E11" s="45">
        <f>+E5-E9</f>
        <v>49000000</v>
      </c>
      <c r="F11" s="39">
        <f>+E11/E5</f>
        <v>0.4152542372881356</v>
      </c>
      <c r="G11" s="62"/>
    </row>
    <row r="12" spans="3:8" ht="15" customHeight="1" x14ac:dyDescent="0.25">
      <c r="C12" s="60"/>
      <c r="D12" s="46" t="s">
        <v>62</v>
      </c>
      <c r="E12" s="47">
        <f>E5-E6</f>
        <v>49000000</v>
      </c>
      <c r="F12" s="48">
        <f>+E12/E5</f>
        <v>0.4152542372881356</v>
      </c>
      <c r="G12" s="62"/>
    </row>
    <row r="13" spans="3:8" ht="30" customHeight="1" x14ac:dyDescent="0.25">
      <c r="C13" s="60"/>
      <c r="D13" s="134" t="s">
        <v>178</v>
      </c>
      <c r="E13" s="135"/>
      <c r="F13" s="49">
        <f>1- (E11/E5)</f>
        <v>0.5847457627118644</v>
      </c>
      <c r="G13" s="62"/>
    </row>
    <row r="14" spans="3:8" ht="17.25" customHeight="1" x14ac:dyDescent="0.25">
      <c r="C14" s="60"/>
      <c r="D14" s="139" t="s">
        <v>63</v>
      </c>
      <c r="E14" s="139"/>
      <c r="F14" s="139"/>
      <c r="G14" s="62"/>
    </row>
    <row r="15" spans="3:8" x14ac:dyDescent="0.25">
      <c r="C15" s="60"/>
      <c r="D15" s="7"/>
      <c r="E15" s="7"/>
      <c r="F15" s="7"/>
      <c r="G15" s="62"/>
      <c r="H15" s="8"/>
    </row>
    <row r="16" spans="3:8" x14ac:dyDescent="0.25">
      <c r="C16" s="60"/>
      <c r="D16" s="132"/>
      <c r="E16" s="7"/>
      <c r="F16" s="7"/>
      <c r="G16" s="62"/>
    </row>
    <row r="17" spans="3:7" x14ac:dyDescent="0.25">
      <c r="C17" s="60"/>
      <c r="D17" s="132"/>
      <c r="E17" s="7"/>
      <c r="F17" s="7"/>
      <c r="G17" s="62"/>
    </row>
    <row r="18" spans="3:7" x14ac:dyDescent="0.25">
      <c r="C18" s="60"/>
      <c r="D18" s="9"/>
      <c r="E18" s="7"/>
      <c r="F18" s="10"/>
      <c r="G18" s="62"/>
    </row>
    <row r="19" spans="3:7" x14ac:dyDescent="0.25">
      <c r="C19" s="60"/>
      <c r="D19" s="133"/>
      <c r="E19" s="7"/>
      <c r="F19" s="7"/>
      <c r="G19" s="62"/>
    </row>
    <row r="20" spans="3:7" x14ac:dyDescent="0.25">
      <c r="C20" s="60"/>
      <c r="D20" s="133"/>
      <c r="E20" s="7"/>
      <c r="F20" s="7"/>
      <c r="G20" s="62"/>
    </row>
    <row r="21" spans="3:7" x14ac:dyDescent="0.25">
      <c r="C21" s="60"/>
      <c r="D21" s="11"/>
      <c r="E21" s="7"/>
      <c r="F21" s="7"/>
      <c r="G21" s="62"/>
    </row>
    <row r="22" spans="3:7" x14ac:dyDescent="0.25">
      <c r="C22" s="60"/>
      <c r="D22" s="133"/>
      <c r="E22" s="7"/>
      <c r="F22" s="7"/>
      <c r="G22" s="62"/>
    </row>
    <row r="23" spans="3:7" x14ac:dyDescent="0.25">
      <c r="C23" s="60"/>
      <c r="D23" s="133"/>
      <c r="E23" s="7"/>
      <c r="F23" s="7"/>
      <c r="G23" s="62"/>
    </row>
    <row r="24" spans="3:7" x14ac:dyDescent="0.25">
      <c r="C24" s="60"/>
      <c r="D24" s="7"/>
      <c r="E24" s="7"/>
      <c r="F24" s="7"/>
      <c r="G24" s="62"/>
    </row>
    <row r="25" spans="3:7" x14ac:dyDescent="0.25">
      <c r="C25" s="60"/>
      <c r="D25" s="7"/>
      <c r="E25" s="7"/>
      <c r="F25" s="7"/>
      <c r="G25" s="62"/>
    </row>
    <row r="26" spans="3:7" x14ac:dyDescent="0.25">
      <c r="C26" s="60"/>
      <c r="D26" s="7"/>
      <c r="E26" s="7"/>
      <c r="F26" s="7"/>
      <c r="G26" s="62"/>
    </row>
    <row r="27" spans="3:7" x14ac:dyDescent="0.25">
      <c r="C27" s="60"/>
      <c r="D27" s="7"/>
      <c r="E27" s="7"/>
      <c r="F27" s="7"/>
      <c r="G27" s="62"/>
    </row>
    <row r="28" spans="3:7" x14ac:dyDescent="0.25">
      <c r="C28" s="60"/>
      <c r="D28" s="7"/>
      <c r="E28" s="7"/>
      <c r="F28" s="7"/>
      <c r="G28" s="62"/>
    </row>
    <row r="29" spans="3:7" x14ac:dyDescent="0.25">
      <c r="C29" s="60"/>
      <c r="D29" s="7"/>
      <c r="E29" s="7"/>
      <c r="F29" s="7"/>
      <c r="G29" s="62"/>
    </row>
    <row r="30" spans="3:7" x14ac:dyDescent="0.25">
      <c r="C30" s="60"/>
      <c r="D30" s="7"/>
      <c r="E30" s="7"/>
      <c r="F30" s="12"/>
      <c r="G30" s="62"/>
    </row>
    <row r="31" spans="3:7" ht="15.75" thickBot="1" x14ac:dyDescent="0.3">
      <c r="C31" s="61"/>
      <c r="D31" s="13"/>
      <c r="E31" s="13"/>
      <c r="F31" s="13"/>
      <c r="G31" s="63"/>
    </row>
    <row r="32" spans="3:7" s="4" customFormat="1" ht="15.75" thickTop="1" x14ac:dyDescent="0.25"/>
  </sheetData>
  <mergeCells count="6">
    <mergeCell ref="D16:D17"/>
    <mergeCell ref="D19:D20"/>
    <mergeCell ref="D22:D23"/>
    <mergeCell ref="D13:E13"/>
    <mergeCell ref="D3:F3"/>
    <mergeCell ref="D14:F14"/>
  </mergeCells>
  <dataValidations count="2">
    <dataValidation type="decimal" operator="lessThanOrEqual" allowBlank="1" showInputMessage="1" showErrorMessage="1" error="El valor de los registros presupuestales debe ser menor o igual a los CDP" sqref="E6">
      <formula1>E5</formula1>
    </dataValidation>
    <dataValidation type="decimal" operator="lessThanOrEqual" allowBlank="1" showInputMessage="1" showErrorMessage="1" error="El valor de los giros debe ser menor o igual al valor de los registros presupuestales " sqref="E7">
      <formula1>E6</formula1>
    </dataValidation>
  </dataValidations>
  <pageMargins left="0.7" right="0.7" top="0.75" bottom="0.75" header="0.3" footer="0.3"/>
  <pageSetup scale="61" orientation="portrait" r:id="rId1"/>
  <ignoredErrors>
    <ignoredError sqref="F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1:N9"/>
  <sheetViews>
    <sheetView view="pageBreakPreview" topLeftCell="E2" zoomScale="110" zoomScaleNormal="100" zoomScaleSheetLayoutView="110" workbookViewId="0">
      <selection activeCell="H5" sqref="H5"/>
    </sheetView>
  </sheetViews>
  <sheetFormatPr baseColWidth="10" defaultRowHeight="15" x14ac:dyDescent="0.25"/>
  <cols>
    <col min="1" max="1" width="3.7109375" style="5" customWidth="1"/>
    <col min="2" max="2" width="3.7109375" style="4" customWidth="1"/>
    <col min="3" max="3" width="3.7109375" style="5" customWidth="1"/>
    <col min="4" max="4" width="20.7109375" style="5" customWidth="1"/>
    <col min="5" max="5" width="17.28515625" style="5" customWidth="1"/>
    <col min="6" max="6" width="17.42578125" style="5" customWidth="1"/>
    <col min="7" max="10" width="20.7109375" style="5" customWidth="1"/>
    <col min="11" max="11" width="20.7109375" style="5" hidden="1" customWidth="1"/>
    <col min="12" max="12" width="34" style="5" customWidth="1"/>
    <col min="13" max="13" width="3.7109375" style="5" customWidth="1"/>
    <col min="14" max="14" width="3.7109375" style="4" customWidth="1"/>
    <col min="15" max="15" width="3.7109375" style="5" customWidth="1"/>
    <col min="16" max="16384" width="11.42578125" style="5"/>
  </cols>
  <sheetData>
    <row r="1" spans="3:13" s="4" customFormat="1" ht="15.75" thickBot="1" x14ac:dyDescent="0.3"/>
    <row r="2" spans="3:13" ht="19.5" thickTop="1" x14ac:dyDescent="0.3">
      <c r="C2" s="57"/>
      <c r="D2" s="141"/>
      <c r="E2" s="141"/>
      <c r="F2" s="141"/>
      <c r="G2" s="141"/>
      <c r="H2" s="141"/>
      <c r="I2" s="141"/>
      <c r="J2" s="141"/>
      <c r="K2" s="141"/>
      <c r="L2" s="141"/>
      <c r="M2" s="142"/>
    </row>
    <row r="3" spans="3:13" ht="48" customHeight="1" x14ac:dyDescent="0.25">
      <c r="C3" s="60"/>
      <c r="D3" s="94" t="s">
        <v>28</v>
      </c>
      <c r="E3" s="94" t="s">
        <v>112</v>
      </c>
      <c r="F3" s="94" t="s">
        <v>9</v>
      </c>
      <c r="G3" s="94" t="s">
        <v>129</v>
      </c>
      <c r="H3" s="94" t="s">
        <v>64</v>
      </c>
      <c r="I3" s="94" t="s">
        <v>65</v>
      </c>
      <c r="J3" s="95" t="s">
        <v>130</v>
      </c>
      <c r="K3" s="94" t="s">
        <v>128</v>
      </c>
      <c r="L3" s="94" t="s">
        <v>26</v>
      </c>
      <c r="M3" s="62"/>
    </row>
    <row r="4" spans="3:13" x14ac:dyDescent="0.25">
      <c r="C4" s="60"/>
      <c r="D4" s="143" t="s">
        <v>27</v>
      </c>
      <c r="E4" s="143"/>
      <c r="F4" s="143"/>
      <c r="G4" s="143"/>
      <c r="H4" s="143"/>
      <c r="I4" s="143"/>
      <c r="J4" s="143"/>
      <c r="K4" s="143"/>
      <c r="L4" s="143"/>
      <c r="M4" s="62"/>
    </row>
    <row r="5" spans="3:13" ht="128.25" customHeight="1" x14ac:dyDescent="0.25">
      <c r="C5" s="60"/>
      <c r="D5" s="144" t="s">
        <v>119</v>
      </c>
      <c r="E5" s="144">
        <v>1298</v>
      </c>
      <c r="F5" s="103">
        <v>1041</v>
      </c>
      <c r="G5" s="104">
        <f>+E5-F5</f>
        <v>257</v>
      </c>
      <c r="H5" s="3">
        <v>35</v>
      </c>
      <c r="I5" s="3">
        <v>32</v>
      </c>
      <c r="J5" s="105">
        <f>+H5+I5</f>
        <v>67</v>
      </c>
      <c r="K5" s="146">
        <f>E5-(F5+G5)</f>
        <v>0</v>
      </c>
      <c r="L5" s="151" t="s">
        <v>183</v>
      </c>
      <c r="M5" s="62"/>
    </row>
    <row r="6" spans="3:13" ht="189.75" customHeight="1" x14ac:dyDescent="0.25">
      <c r="C6" s="60"/>
      <c r="D6" s="145"/>
      <c r="E6" s="145"/>
      <c r="F6" s="106">
        <f>+F5/E5</f>
        <v>0.80200308166409862</v>
      </c>
      <c r="G6" s="106">
        <f>+G5/E5</f>
        <v>0.19799691833590138</v>
      </c>
      <c r="H6" s="106">
        <f>+H5/F5</f>
        <v>3.3621517771373677E-2</v>
      </c>
      <c r="I6" s="107">
        <f>+I5/G5</f>
        <v>0.1245136186770428</v>
      </c>
      <c r="J6" s="108">
        <f>+J5/E5</f>
        <v>5.1617873651771957E-2</v>
      </c>
      <c r="K6" s="147"/>
      <c r="L6" s="151"/>
      <c r="M6" s="62"/>
    </row>
    <row r="7" spans="3:13" ht="23.25" customHeight="1" x14ac:dyDescent="0.25">
      <c r="C7" s="60"/>
      <c r="D7" s="16" t="s">
        <v>0</v>
      </c>
      <c r="E7" s="148">
        <f>(F6+G6)-J6</f>
        <v>0.94838212634822805</v>
      </c>
      <c r="F7" s="149"/>
      <c r="G7" s="149"/>
      <c r="H7" s="149"/>
      <c r="I7" s="149"/>
      <c r="J7" s="149"/>
      <c r="K7" s="149"/>
      <c r="L7" s="150"/>
      <c r="M7" s="62"/>
    </row>
    <row r="8" spans="3:13" ht="15.75" thickBot="1" x14ac:dyDescent="0.3">
      <c r="C8" s="61"/>
      <c r="D8" s="140" t="s">
        <v>66</v>
      </c>
      <c r="E8" s="140"/>
      <c r="F8" s="140"/>
      <c r="G8" s="140"/>
      <c r="H8" s="140"/>
      <c r="I8" s="140"/>
      <c r="J8" s="140"/>
      <c r="K8" s="140"/>
      <c r="L8" s="140"/>
      <c r="M8" s="63"/>
    </row>
    <row r="9" spans="3:13" s="4" customFormat="1" ht="15.75" thickTop="1" x14ac:dyDescent="0.25"/>
  </sheetData>
  <mergeCells count="8">
    <mergeCell ref="D8:L8"/>
    <mergeCell ref="D2:M2"/>
    <mergeCell ref="D4:L4"/>
    <mergeCell ref="E5:E6"/>
    <mergeCell ref="K5:K6"/>
    <mergeCell ref="E7:L7"/>
    <mergeCell ref="L5:L6"/>
    <mergeCell ref="D5:D6"/>
  </mergeCells>
  <dataValidations count="5">
    <dataValidation operator="lessThanOrEqual" allowBlank="1" showInputMessage="1" showErrorMessage="1" error="El número total de radicados resuelltos fuera de los terminoslegales debe ser menor o igual al número total de respuestas " sqref="J5"/>
    <dataValidation operator="lessThanOrEqual" allowBlank="1" showInputMessage="1" showErrorMessage="1" sqref="G5"/>
    <dataValidation type="decimal" operator="lessThanOrEqual" allowBlank="1" showInputMessage="1" showErrorMessage="1" error="El número de radicados de pqrs en tramite pero con los terminos vencidos debe ser menor o igual al número total de radicados en tramite " sqref="I5">
      <formula1>G5</formula1>
    </dataValidation>
    <dataValidation type="decimal" operator="lessThanOrEqual" allowBlank="1" showInputMessage="1" showErrorMessage="1" error="El numero total de radicados de pqrs corresponde a los recibidos en el periodo mas los resagados del periodo anterior " sqref="F5">
      <formula1>E5</formula1>
    </dataValidation>
    <dataValidation type="decimal" operator="lessThanOrEqual" allowBlank="1" showInputMessage="1" showErrorMessage="1" error="El número de pqrs resueltos fuera de los terminos legales tiene que ser menor o igual que el número total de respuestas  " sqref="H5">
      <formula1>F5</formula1>
    </dataValidation>
  </dataValidations>
  <pageMargins left="0.7" right="0.7" top="0.75" bottom="0.75" header="0.3" footer="0.3"/>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2:L21"/>
  <sheetViews>
    <sheetView view="pageBreakPreview" topLeftCell="A17" zoomScale="71" zoomScaleNormal="100" zoomScaleSheetLayoutView="71" workbookViewId="0">
      <selection activeCell="G6" sqref="G6"/>
    </sheetView>
  </sheetViews>
  <sheetFormatPr baseColWidth="10" defaultRowHeight="15" x14ac:dyDescent="0.25"/>
  <cols>
    <col min="1" max="1" width="3.7109375" customWidth="1"/>
    <col min="2" max="2" width="3.7109375" style="2" customWidth="1"/>
    <col min="3" max="3" width="3.7109375" customWidth="1"/>
    <col min="4" max="4" width="34.5703125" customWidth="1"/>
    <col min="5" max="5" width="11.85546875" customWidth="1"/>
    <col min="6" max="6" width="12.140625" customWidth="1"/>
    <col min="7" max="7" width="36.28515625" style="27" customWidth="1"/>
    <col min="8" max="8" width="70.7109375" style="29" customWidth="1"/>
    <col min="9" max="9" width="11" customWidth="1"/>
    <col min="10" max="10" width="63.5703125" customWidth="1"/>
    <col min="11" max="11" width="3.7109375" customWidth="1"/>
    <col min="12" max="12" width="3.7109375" style="2" customWidth="1"/>
  </cols>
  <sheetData>
    <row r="2" spans="3:11" s="2" customFormat="1" ht="15.75" thickBot="1" x14ac:dyDescent="0.3">
      <c r="G2" s="25"/>
      <c r="H2" s="28"/>
    </row>
    <row r="3" spans="3:11" ht="15.75" thickTop="1" x14ac:dyDescent="0.25">
      <c r="C3" s="64"/>
      <c r="D3" s="65"/>
      <c r="E3" s="65"/>
      <c r="F3" s="65"/>
      <c r="G3" s="66"/>
      <c r="H3" s="51"/>
      <c r="I3" s="65"/>
      <c r="J3" s="65"/>
      <c r="K3" s="67"/>
    </row>
    <row r="4" spans="3:11" ht="29.25" customHeight="1" x14ac:dyDescent="0.25">
      <c r="C4" s="52"/>
      <c r="D4" s="136" t="s">
        <v>73</v>
      </c>
      <c r="E4" s="137"/>
      <c r="F4" s="137"/>
      <c r="G4" s="137"/>
      <c r="H4" s="137"/>
      <c r="I4" s="137"/>
      <c r="J4" s="137"/>
      <c r="K4" s="55"/>
    </row>
    <row r="5" spans="3:11" ht="69" customHeight="1" x14ac:dyDescent="0.25">
      <c r="C5" s="52"/>
      <c r="D5" s="93" t="s">
        <v>23</v>
      </c>
      <c r="E5" s="93" t="s">
        <v>11</v>
      </c>
      <c r="F5" s="93" t="s">
        <v>94</v>
      </c>
      <c r="G5" s="93" t="s">
        <v>12</v>
      </c>
      <c r="H5" s="93" t="s">
        <v>13</v>
      </c>
      <c r="I5" s="93" t="s">
        <v>25</v>
      </c>
      <c r="J5" s="93" t="s">
        <v>24</v>
      </c>
      <c r="K5" s="55"/>
    </row>
    <row r="6" spans="3:11" ht="267" customHeight="1" x14ac:dyDescent="0.25">
      <c r="C6" s="52"/>
      <c r="D6" s="73" t="s">
        <v>49</v>
      </c>
      <c r="E6" s="83">
        <v>42064</v>
      </c>
      <c r="F6" s="83">
        <v>42293</v>
      </c>
      <c r="G6" s="26" t="s">
        <v>93</v>
      </c>
      <c r="H6" s="26" t="s">
        <v>143</v>
      </c>
      <c r="I6" s="84">
        <v>0.375</v>
      </c>
      <c r="J6" s="100" t="s">
        <v>182</v>
      </c>
      <c r="K6" s="55"/>
    </row>
    <row r="7" spans="3:11" ht="150" customHeight="1" x14ac:dyDescent="0.25">
      <c r="C7" s="52"/>
      <c r="D7" s="153" t="s">
        <v>50</v>
      </c>
      <c r="E7" s="83">
        <v>42019</v>
      </c>
      <c r="F7" s="83">
        <v>42353</v>
      </c>
      <c r="G7" s="26" t="s">
        <v>95</v>
      </c>
      <c r="H7" s="26" t="s">
        <v>113</v>
      </c>
      <c r="I7" s="84">
        <v>0.58330000000000004</v>
      </c>
      <c r="J7" s="86" t="s">
        <v>138</v>
      </c>
      <c r="K7" s="55"/>
    </row>
    <row r="8" spans="3:11" ht="218.25" customHeight="1" x14ac:dyDescent="0.25">
      <c r="C8" s="52"/>
      <c r="D8" s="153"/>
      <c r="E8" s="83">
        <v>42186</v>
      </c>
      <c r="F8" s="83">
        <v>42353</v>
      </c>
      <c r="G8" s="26" t="s">
        <v>96</v>
      </c>
      <c r="H8" s="26" t="s">
        <v>131</v>
      </c>
      <c r="I8" s="88">
        <v>0</v>
      </c>
      <c r="J8" s="86" t="s">
        <v>165</v>
      </c>
      <c r="K8" s="55"/>
    </row>
    <row r="9" spans="3:11" ht="186.75" customHeight="1" x14ac:dyDescent="0.25">
      <c r="C9" s="52"/>
      <c r="D9" s="153"/>
      <c r="E9" s="83">
        <v>42019</v>
      </c>
      <c r="F9" s="83">
        <v>42185</v>
      </c>
      <c r="G9" s="26" t="s">
        <v>97</v>
      </c>
      <c r="H9" s="85" t="s">
        <v>132</v>
      </c>
      <c r="I9" s="84">
        <v>1</v>
      </c>
      <c r="J9" s="86" t="s">
        <v>139</v>
      </c>
      <c r="K9" s="55"/>
    </row>
    <row r="10" spans="3:11" ht="341.25" customHeight="1" x14ac:dyDescent="0.25">
      <c r="C10" s="52"/>
      <c r="D10" s="153"/>
      <c r="E10" s="83">
        <v>42019</v>
      </c>
      <c r="F10" s="83">
        <v>42353</v>
      </c>
      <c r="G10" s="26" t="s">
        <v>98</v>
      </c>
      <c r="H10" s="96" t="s">
        <v>133</v>
      </c>
      <c r="I10" s="87">
        <v>0.56989999999999996</v>
      </c>
      <c r="J10" s="86" t="s">
        <v>144</v>
      </c>
      <c r="K10" s="55"/>
    </row>
    <row r="11" spans="3:11" ht="288" customHeight="1" x14ac:dyDescent="0.25">
      <c r="C11" s="52"/>
      <c r="D11" s="153"/>
      <c r="E11" s="83">
        <v>42186</v>
      </c>
      <c r="F11" s="83">
        <v>42353</v>
      </c>
      <c r="G11" s="26" t="s">
        <v>106</v>
      </c>
      <c r="H11" s="85" t="s">
        <v>134</v>
      </c>
      <c r="I11" s="87">
        <v>0.2666</v>
      </c>
      <c r="J11" s="14" t="s">
        <v>145</v>
      </c>
      <c r="K11" s="55"/>
    </row>
    <row r="12" spans="3:11" ht="284.25" customHeight="1" x14ac:dyDescent="0.25">
      <c r="C12" s="52"/>
      <c r="D12" s="156" t="s">
        <v>51</v>
      </c>
      <c r="E12" s="83">
        <v>42128</v>
      </c>
      <c r="F12" s="83">
        <v>42185</v>
      </c>
      <c r="G12" s="26" t="s">
        <v>100</v>
      </c>
      <c r="H12" s="85" t="s">
        <v>140</v>
      </c>
      <c r="I12" s="84">
        <v>1</v>
      </c>
      <c r="J12" s="86" t="s">
        <v>167</v>
      </c>
      <c r="K12" s="55"/>
    </row>
    <row r="13" spans="3:11" ht="105" customHeight="1" x14ac:dyDescent="0.25">
      <c r="C13" s="52"/>
      <c r="D13" s="157"/>
      <c r="E13" s="83">
        <v>42109</v>
      </c>
      <c r="F13" s="83">
        <v>42307</v>
      </c>
      <c r="G13" s="26" t="s">
        <v>107</v>
      </c>
      <c r="H13" s="85" t="s">
        <v>108</v>
      </c>
      <c r="I13" s="84">
        <v>0.56659999999999999</v>
      </c>
      <c r="J13" s="14" t="s">
        <v>141</v>
      </c>
      <c r="K13" s="55"/>
    </row>
    <row r="14" spans="3:11" ht="111.75" customHeight="1" x14ac:dyDescent="0.25">
      <c r="C14" s="52"/>
      <c r="D14" s="157"/>
      <c r="E14" s="83">
        <v>42156</v>
      </c>
      <c r="F14" s="83">
        <v>42216</v>
      </c>
      <c r="G14" s="26" t="s">
        <v>101</v>
      </c>
      <c r="H14" s="85" t="s">
        <v>135</v>
      </c>
      <c r="I14" s="84">
        <v>1</v>
      </c>
      <c r="J14" s="86" t="s">
        <v>168</v>
      </c>
      <c r="K14" s="55"/>
    </row>
    <row r="15" spans="3:11" ht="131.25" customHeight="1" x14ac:dyDescent="0.25">
      <c r="C15" s="52"/>
      <c r="D15" s="157"/>
      <c r="E15" s="83">
        <v>42083</v>
      </c>
      <c r="F15" s="83">
        <v>42247</v>
      </c>
      <c r="G15" s="26" t="s">
        <v>102</v>
      </c>
      <c r="H15" s="85" t="s">
        <v>99</v>
      </c>
      <c r="I15" s="84">
        <v>0.83330000000000004</v>
      </c>
      <c r="J15" s="75" t="s">
        <v>169</v>
      </c>
      <c r="K15" s="55"/>
    </row>
    <row r="16" spans="3:11" ht="171" customHeight="1" x14ac:dyDescent="0.25">
      <c r="C16" s="52"/>
      <c r="D16" s="157"/>
      <c r="E16" s="83">
        <v>42186</v>
      </c>
      <c r="F16" s="83">
        <v>42353</v>
      </c>
      <c r="G16" s="26" t="s">
        <v>124</v>
      </c>
      <c r="H16" s="96" t="s">
        <v>147</v>
      </c>
      <c r="I16" s="84">
        <v>0.1666</v>
      </c>
      <c r="J16" s="86" t="s">
        <v>146</v>
      </c>
      <c r="K16" s="55"/>
    </row>
    <row r="17" spans="3:11" ht="217.5" customHeight="1" x14ac:dyDescent="0.25">
      <c r="C17" s="52"/>
      <c r="D17" s="153" t="s">
        <v>103</v>
      </c>
      <c r="E17" s="83">
        <v>42200</v>
      </c>
      <c r="F17" s="83" t="s">
        <v>104</v>
      </c>
      <c r="G17" s="26" t="s">
        <v>125</v>
      </c>
      <c r="H17" s="85" t="s">
        <v>114</v>
      </c>
      <c r="I17" s="84">
        <v>0.5</v>
      </c>
      <c r="J17" s="75" t="s">
        <v>163</v>
      </c>
      <c r="K17" s="55"/>
    </row>
    <row r="18" spans="3:11" ht="84.75" customHeight="1" x14ac:dyDescent="0.25">
      <c r="C18" s="52"/>
      <c r="D18" s="153"/>
      <c r="E18" s="83">
        <v>42222</v>
      </c>
      <c r="F18" s="83">
        <v>42254</v>
      </c>
      <c r="G18" s="26" t="s">
        <v>126</v>
      </c>
      <c r="H18" s="85" t="s">
        <v>105</v>
      </c>
      <c r="I18" s="84">
        <v>0.5</v>
      </c>
      <c r="J18" s="86" t="s">
        <v>166</v>
      </c>
      <c r="K18" s="55"/>
    </row>
    <row r="19" spans="3:11" ht="33.75" customHeight="1" x14ac:dyDescent="0.25">
      <c r="C19" s="52"/>
      <c r="D19" s="154" t="s">
        <v>180</v>
      </c>
      <c r="E19" s="155"/>
      <c r="F19" s="155"/>
      <c r="G19" s="155"/>
      <c r="H19" s="155"/>
      <c r="I19" s="50">
        <v>0.31040000000000001</v>
      </c>
      <c r="J19" s="89"/>
      <c r="K19" s="55"/>
    </row>
    <row r="20" spans="3:11" ht="15.75" thickBot="1" x14ac:dyDescent="0.3">
      <c r="C20" s="53"/>
      <c r="D20" s="152" t="s">
        <v>170</v>
      </c>
      <c r="E20" s="152"/>
      <c r="F20" s="152"/>
      <c r="G20" s="152"/>
      <c r="H20" s="152"/>
      <c r="I20" s="152"/>
      <c r="J20" s="152"/>
      <c r="K20" s="54"/>
    </row>
    <row r="21" spans="3:11" s="2" customFormat="1" ht="15.75" thickTop="1" x14ac:dyDescent="0.25">
      <c r="G21" s="25"/>
      <c r="H21" s="28"/>
    </row>
  </sheetData>
  <mergeCells count="6">
    <mergeCell ref="D4:J4"/>
    <mergeCell ref="D20:J20"/>
    <mergeCell ref="D7:D11"/>
    <mergeCell ref="D19:H19"/>
    <mergeCell ref="D12:D16"/>
    <mergeCell ref="D17:D18"/>
  </mergeCells>
  <pageMargins left="0.70866141732283472" right="0.70866141732283472" top="0.74803149606299213" bottom="0.74803149606299213" header="0.31496062992125984" footer="0.31496062992125984"/>
  <pageSetup paperSize="5"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2:P9"/>
  <sheetViews>
    <sheetView view="pageBreakPreview" topLeftCell="E1" zoomScale="84" zoomScaleNormal="70" zoomScaleSheetLayoutView="84" workbookViewId="0">
      <selection activeCell="N15" sqref="N15"/>
    </sheetView>
  </sheetViews>
  <sheetFormatPr baseColWidth="10" defaultRowHeight="15" x14ac:dyDescent="0.25"/>
  <cols>
    <col min="1" max="1" width="3.7109375" style="5" customWidth="1"/>
    <col min="2" max="2" width="3.7109375" style="4" customWidth="1"/>
    <col min="3" max="3" width="3.7109375" style="5" customWidth="1"/>
    <col min="4" max="4" width="40.42578125" style="5" customWidth="1"/>
    <col min="5" max="11" width="25.7109375" style="5" customWidth="1"/>
    <col min="12" max="12" width="24.140625" style="5" customWidth="1"/>
    <col min="13" max="13" width="22" style="5" customWidth="1"/>
    <col min="14" max="14" width="50.7109375" style="5" customWidth="1"/>
    <col min="15" max="15" width="3.7109375" style="5" customWidth="1"/>
    <col min="16" max="16" width="3.7109375" style="4" customWidth="1"/>
    <col min="17" max="17" width="3.7109375" style="5" customWidth="1"/>
    <col min="18" max="16384" width="11.42578125" style="5"/>
  </cols>
  <sheetData>
    <row r="2" spans="3:15" s="4" customFormat="1" ht="15.75" thickBot="1" x14ac:dyDescent="0.3"/>
    <row r="3" spans="3:15" ht="19.5" thickTop="1" x14ac:dyDescent="0.3">
      <c r="C3" s="158" t="s">
        <v>73</v>
      </c>
      <c r="D3" s="141"/>
      <c r="E3" s="141"/>
      <c r="F3" s="141"/>
      <c r="G3" s="141"/>
      <c r="H3" s="141"/>
      <c r="I3" s="141"/>
      <c r="J3" s="141"/>
      <c r="K3" s="141"/>
      <c r="L3" s="141"/>
      <c r="M3" s="141"/>
      <c r="N3" s="141"/>
      <c r="O3" s="142"/>
    </row>
    <row r="4" spans="3:15" ht="71.25" customHeight="1" x14ac:dyDescent="0.25">
      <c r="C4" s="60"/>
      <c r="D4" s="92" t="s">
        <v>29</v>
      </c>
      <c r="E4" s="92" t="s">
        <v>30</v>
      </c>
      <c r="F4" s="92" t="s">
        <v>31</v>
      </c>
      <c r="G4" s="92" t="s">
        <v>32</v>
      </c>
      <c r="H4" s="92" t="s">
        <v>33</v>
      </c>
      <c r="I4" s="92" t="s">
        <v>39</v>
      </c>
      <c r="J4" s="92" t="s">
        <v>34</v>
      </c>
      <c r="K4" s="92" t="s">
        <v>35</v>
      </c>
      <c r="L4" s="92" t="s">
        <v>36</v>
      </c>
      <c r="M4" s="92" t="s">
        <v>0</v>
      </c>
      <c r="N4" s="92" t="s">
        <v>20</v>
      </c>
      <c r="O4" s="62"/>
    </row>
    <row r="5" spans="3:15" ht="101.25" customHeight="1" x14ac:dyDescent="0.25">
      <c r="C5" s="60"/>
      <c r="D5" s="23" t="s">
        <v>71</v>
      </c>
      <c r="E5" s="3">
        <v>0</v>
      </c>
      <c r="F5" s="3">
        <v>6</v>
      </c>
      <c r="G5" s="3">
        <v>10</v>
      </c>
      <c r="H5" s="3">
        <v>3</v>
      </c>
      <c r="I5" s="3">
        <v>1</v>
      </c>
      <c r="J5" s="146">
        <f>+E5+F5+G5+H5+I5</f>
        <v>20</v>
      </c>
      <c r="K5" s="166">
        <v>11</v>
      </c>
      <c r="L5" s="146">
        <f>+J5-K5</f>
        <v>9</v>
      </c>
      <c r="M5" s="160">
        <f>+L5/J5</f>
        <v>0.45</v>
      </c>
      <c r="N5" s="163" t="s">
        <v>148</v>
      </c>
      <c r="O5" s="62"/>
    </row>
    <row r="6" spans="3:15" ht="112.5" customHeight="1" x14ac:dyDescent="0.25">
      <c r="C6" s="60"/>
      <c r="D6" s="16" t="s">
        <v>38</v>
      </c>
      <c r="E6" s="3">
        <v>0</v>
      </c>
      <c r="F6" s="101">
        <v>6</v>
      </c>
      <c r="G6" s="3">
        <v>5</v>
      </c>
      <c r="H6" s="3">
        <v>0</v>
      </c>
      <c r="I6" s="3">
        <v>0</v>
      </c>
      <c r="J6" s="159"/>
      <c r="K6" s="167"/>
      <c r="L6" s="159"/>
      <c r="M6" s="161"/>
      <c r="N6" s="164"/>
      <c r="O6" s="62"/>
    </row>
    <row r="7" spans="3:15" ht="170.25" customHeight="1" x14ac:dyDescent="0.25">
      <c r="C7" s="60"/>
      <c r="D7" s="16" t="s">
        <v>37</v>
      </c>
      <c r="E7" s="17" t="e">
        <f>+E6/E5</f>
        <v>#DIV/0!</v>
      </c>
      <c r="F7" s="17">
        <f>+F6/F5</f>
        <v>1</v>
      </c>
      <c r="G7" s="17">
        <f>+G6/G5</f>
        <v>0.5</v>
      </c>
      <c r="H7" s="17">
        <f>+H6/H5</f>
        <v>0</v>
      </c>
      <c r="I7" s="24">
        <f>+I6/I5</f>
        <v>0</v>
      </c>
      <c r="J7" s="147"/>
      <c r="K7" s="17">
        <f>+K5/J5</f>
        <v>0.55000000000000004</v>
      </c>
      <c r="L7" s="17">
        <f>+L5/J5</f>
        <v>0.45</v>
      </c>
      <c r="M7" s="162"/>
      <c r="N7" s="165"/>
      <c r="O7" s="62"/>
    </row>
    <row r="8" spans="3:15" ht="15.75" thickBot="1" x14ac:dyDescent="0.3">
      <c r="C8" s="61"/>
      <c r="D8" s="140" t="s">
        <v>67</v>
      </c>
      <c r="E8" s="140"/>
      <c r="F8" s="140"/>
      <c r="G8" s="140"/>
      <c r="H8" s="140"/>
      <c r="I8" s="140"/>
      <c r="J8" s="140"/>
      <c r="K8" s="140"/>
      <c r="L8" s="140"/>
      <c r="M8" s="140"/>
      <c r="N8" s="140"/>
      <c r="O8" s="63"/>
    </row>
    <row r="9" spans="3:15" s="4" customFormat="1" ht="15.75" thickTop="1" x14ac:dyDescent="0.25"/>
  </sheetData>
  <mergeCells count="7">
    <mergeCell ref="D8:N8"/>
    <mergeCell ref="C3:O3"/>
    <mergeCell ref="J5:J7"/>
    <mergeCell ref="M5:M7"/>
    <mergeCell ref="N5:N7"/>
    <mergeCell ref="K5:K6"/>
    <mergeCell ref="L5:L6"/>
  </mergeCells>
  <dataValidations count="4">
    <dataValidation type="whole" operator="lessThanOrEqual" allowBlank="1" showInputMessage="1" showErrorMessage="1" sqref="L5">
      <formula1>J5</formula1>
    </dataValidation>
    <dataValidation type="whole" operator="lessThanOrEqual" allowBlank="1" showInputMessage="1" showErrorMessage="1" sqref="K5">
      <formula1>J5</formula1>
    </dataValidation>
    <dataValidation type="whole" operator="lessThanOrEqual" allowBlank="1" showInputMessage="1" showErrorMessage="1" error="El número de hallazgos abiertos no puede ser superior al número total de hallazgos" sqref="E6:F6">
      <formula1>E5</formula1>
    </dataValidation>
    <dataValidation type="whole" operator="lessThanOrEqual" allowBlank="1" showInputMessage="1" showErrorMessage="1" error="El número de hallazgos abiertos no puede ser superior al número total de hallazgo" sqref="G6:I6">
      <formula1>G5</formula1>
    </dataValidation>
  </dataValidations>
  <pageMargins left="0.7" right="0.7" top="0.75" bottom="0.75" header="0.3" footer="0.3"/>
  <pageSetup scale="2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B2:L15"/>
  <sheetViews>
    <sheetView view="pageBreakPreview" topLeftCell="B6" zoomScale="80" zoomScaleNormal="80" zoomScaleSheetLayoutView="80" workbookViewId="0">
      <selection activeCell="D13" sqref="D13:H13"/>
    </sheetView>
  </sheetViews>
  <sheetFormatPr baseColWidth="10" defaultRowHeight="15" x14ac:dyDescent="0.25"/>
  <cols>
    <col min="1" max="1" width="3.7109375" customWidth="1"/>
    <col min="2" max="2" width="3.7109375" style="2" customWidth="1"/>
    <col min="3" max="3" width="3" customWidth="1"/>
    <col min="4" max="4" width="28.7109375" customWidth="1"/>
    <col min="5" max="6" width="22.7109375" customWidth="1"/>
    <col min="7" max="7" width="20.28515625" customWidth="1"/>
    <col min="8" max="8" width="57.28515625" customWidth="1"/>
    <col min="9" max="9" width="23.140625" customWidth="1"/>
    <col min="10" max="10" width="61" hidden="1" customWidth="1"/>
    <col min="11" max="11" width="3.7109375" customWidth="1"/>
    <col min="12" max="12" width="3.7109375" style="2" customWidth="1"/>
    <col min="13" max="13" width="3.7109375" customWidth="1"/>
  </cols>
  <sheetData>
    <row r="2" spans="3:11" s="2" customFormat="1" ht="15.75" thickBot="1" x14ac:dyDescent="0.3"/>
    <row r="3" spans="3:11" ht="15.75" thickTop="1" x14ac:dyDescent="0.25">
      <c r="C3" s="64"/>
      <c r="D3" s="65"/>
      <c r="E3" s="65"/>
      <c r="F3" s="65"/>
      <c r="G3" s="65"/>
      <c r="H3" s="65"/>
      <c r="I3" s="65"/>
      <c r="J3" s="65"/>
      <c r="K3" s="67"/>
    </row>
    <row r="4" spans="3:11" ht="18.75" x14ac:dyDescent="0.25">
      <c r="C4" s="52"/>
      <c r="D4" s="136" t="s">
        <v>74</v>
      </c>
      <c r="E4" s="137"/>
      <c r="F4" s="137"/>
      <c r="G4" s="137"/>
      <c r="H4" s="137"/>
      <c r="I4" s="137"/>
      <c r="J4" s="138"/>
      <c r="K4" s="55"/>
    </row>
    <row r="5" spans="3:11" ht="24.75" customHeight="1" x14ac:dyDescent="0.25">
      <c r="C5" s="52"/>
      <c r="D5" s="173" t="s">
        <v>68</v>
      </c>
      <c r="E5" s="175" t="s">
        <v>14</v>
      </c>
      <c r="F5" s="176"/>
      <c r="G5" s="173" t="s">
        <v>15</v>
      </c>
      <c r="H5" s="173" t="s">
        <v>69</v>
      </c>
      <c r="I5" s="173" t="s">
        <v>70</v>
      </c>
      <c r="J5" s="173" t="s">
        <v>21</v>
      </c>
      <c r="K5" s="55"/>
    </row>
    <row r="6" spans="3:11" ht="26.25" customHeight="1" x14ac:dyDescent="0.25">
      <c r="C6" s="52"/>
      <c r="D6" s="174"/>
      <c r="E6" s="177"/>
      <c r="F6" s="178"/>
      <c r="G6" s="174"/>
      <c r="H6" s="174"/>
      <c r="I6" s="174"/>
      <c r="J6" s="174"/>
      <c r="K6" s="55"/>
    </row>
    <row r="7" spans="3:11" ht="47.25" customHeight="1" x14ac:dyDescent="0.25">
      <c r="C7" s="52"/>
      <c r="D7" s="183" t="s">
        <v>75</v>
      </c>
      <c r="E7" s="169" t="s">
        <v>76</v>
      </c>
      <c r="F7" s="169"/>
      <c r="G7" s="169" t="s">
        <v>78</v>
      </c>
      <c r="H7" s="182" t="s">
        <v>121</v>
      </c>
      <c r="I7" s="172">
        <v>1</v>
      </c>
      <c r="J7" s="185" t="s">
        <v>122</v>
      </c>
      <c r="K7" s="168"/>
    </row>
    <row r="8" spans="3:11" ht="57.75" customHeight="1" x14ac:dyDescent="0.25">
      <c r="C8" s="52"/>
      <c r="D8" s="184"/>
      <c r="E8" s="169" t="s">
        <v>77</v>
      </c>
      <c r="F8" s="169"/>
      <c r="G8" s="169"/>
      <c r="H8" s="182"/>
      <c r="I8" s="172"/>
      <c r="J8" s="172"/>
      <c r="K8" s="168"/>
    </row>
    <row r="9" spans="3:11" ht="46.5" customHeight="1" x14ac:dyDescent="0.25">
      <c r="C9" s="52"/>
      <c r="D9" s="169" t="s">
        <v>79</v>
      </c>
      <c r="E9" s="169" t="s">
        <v>80</v>
      </c>
      <c r="F9" s="169"/>
      <c r="G9" s="169" t="s">
        <v>82</v>
      </c>
      <c r="H9" s="182" t="s">
        <v>88</v>
      </c>
      <c r="I9" s="172">
        <v>1</v>
      </c>
      <c r="J9" s="185" t="s">
        <v>123</v>
      </c>
      <c r="K9" s="168"/>
    </row>
    <row r="10" spans="3:11" ht="41.25" customHeight="1" x14ac:dyDescent="0.25">
      <c r="C10" s="52"/>
      <c r="D10" s="169"/>
      <c r="E10" s="170" t="s">
        <v>81</v>
      </c>
      <c r="F10" s="171"/>
      <c r="G10" s="169"/>
      <c r="H10" s="182"/>
      <c r="I10" s="172"/>
      <c r="J10" s="172"/>
      <c r="K10" s="168"/>
    </row>
    <row r="11" spans="3:11" ht="60" customHeight="1" x14ac:dyDescent="0.25">
      <c r="C11" s="52"/>
      <c r="D11" s="169" t="s">
        <v>83</v>
      </c>
      <c r="E11" s="169" t="s">
        <v>84</v>
      </c>
      <c r="F11" s="169"/>
      <c r="G11" s="169" t="s">
        <v>86</v>
      </c>
      <c r="H11" s="182" t="s">
        <v>87</v>
      </c>
      <c r="I11" s="172">
        <v>1</v>
      </c>
      <c r="J11" s="186" t="s">
        <v>149</v>
      </c>
      <c r="K11" s="168"/>
    </row>
    <row r="12" spans="3:11" ht="49.5" customHeight="1" x14ac:dyDescent="0.25">
      <c r="C12" s="52"/>
      <c r="D12" s="169"/>
      <c r="E12" s="169" t="s">
        <v>85</v>
      </c>
      <c r="F12" s="169"/>
      <c r="G12" s="169"/>
      <c r="H12" s="182"/>
      <c r="I12" s="172"/>
      <c r="J12" s="182"/>
      <c r="K12" s="168"/>
    </row>
    <row r="13" spans="3:11" ht="27.75" customHeight="1" x14ac:dyDescent="0.25">
      <c r="C13" s="52"/>
      <c r="D13" s="179" t="s">
        <v>179</v>
      </c>
      <c r="E13" s="180"/>
      <c r="F13" s="180"/>
      <c r="G13" s="180"/>
      <c r="H13" s="181"/>
      <c r="I13" s="113">
        <f>AVERAGE(I7:I12)</f>
        <v>1</v>
      </c>
      <c r="J13" s="15"/>
      <c r="K13" s="55"/>
    </row>
    <row r="14" spans="3:11" ht="15.75" thickBot="1" x14ac:dyDescent="0.3">
      <c r="C14" s="53"/>
      <c r="D14" s="152" t="s">
        <v>67</v>
      </c>
      <c r="E14" s="152"/>
      <c r="F14" s="152"/>
      <c r="G14" s="152"/>
      <c r="H14" s="152"/>
      <c r="I14" s="152"/>
      <c r="J14" s="152"/>
      <c r="K14" s="54"/>
    </row>
    <row r="15" spans="3:11" s="2" customFormat="1" ht="15.75" thickTop="1" x14ac:dyDescent="0.25"/>
  </sheetData>
  <mergeCells count="32">
    <mergeCell ref="D14:J14"/>
    <mergeCell ref="D13:H13"/>
    <mergeCell ref="G7:G8"/>
    <mergeCell ref="H7:H8"/>
    <mergeCell ref="D9:D10"/>
    <mergeCell ref="E11:F11"/>
    <mergeCell ref="E12:F12"/>
    <mergeCell ref="G9:G10"/>
    <mergeCell ref="D11:D12"/>
    <mergeCell ref="G11:G12"/>
    <mergeCell ref="H11:H12"/>
    <mergeCell ref="H9:H10"/>
    <mergeCell ref="D7:D8"/>
    <mergeCell ref="J7:J8"/>
    <mergeCell ref="J9:J10"/>
    <mergeCell ref="J11:J12"/>
    <mergeCell ref="D4:J4"/>
    <mergeCell ref="D5:D6"/>
    <mergeCell ref="G5:G6"/>
    <mergeCell ref="H5:H6"/>
    <mergeCell ref="J5:J6"/>
    <mergeCell ref="E5:F6"/>
    <mergeCell ref="I5:I6"/>
    <mergeCell ref="K7:K8"/>
    <mergeCell ref="K9:K12"/>
    <mergeCell ref="E7:F7"/>
    <mergeCell ref="E8:F8"/>
    <mergeCell ref="E9:F9"/>
    <mergeCell ref="E10:F10"/>
    <mergeCell ref="I7:I8"/>
    <mergeCell ref="I9:I10"/>
    <mergeCell ref="I11:I12"/>
  </mergeCells>
  <pageMargins left="0.70866141732283472" right="0.70866141732283472" top="0.74803149606299213" bottom="0.74803149606299213" header="0.31496062992125984" footer="0.31496062992125984"/>
  <pageSetup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pageSetUpPr fitToPage="1"/>
  </sheetPr>
  <dimension ref="C2:L22"/>
  <sheetViews>
    <sheetView tabSelected="1" view="pageBreakPreview" topLeftCell="C1" zoomScale="80" zoomScaleNormal="80" zoomScaleSheetLayoutView="80" workbookViewId="0">
      <selection activeCell="H20" sqref="H20"/>
    </sheetView>
  </sheetViews>
  <sheetFormatPr baseColWidth="10" defaultRowHeight="15" x14ac:dyDescent="0.25"/>
  <cols>
    <col min="1" max="2" width="3.7109375" style="5" customWidth="1"/>
    <col min="3" max="3" width="3.7109375" style="4" customWidth="1"/>
    <col min="4" max="4" width="3.7109375" style="5" customWidth="1"/>
    <col min="5" max="5" width="37.7109375" style="5" customWidth="1"/>
    <col min="6" max="6" width="36.5703125" style="5" customWidth="1"/>
    <col min="7" max="7" width="18.7109375" style="34" customWidth="1"/>
    <col min="8" max="8" width="18.7109375" style="31" customWidth="1"/>
    <col min="9" max="9" width="57.7109375" style="31" customWidth="1"/>
    <col min="10" max="10" width="52.42578125" style="5" customWidth="1"/>
    <col min="11" max="11" width="7.85546875" style="5" customWidth="1"/>
    <col min="12" max="12" width="3.7109375" style="4" customWidth="1"/>
    <col min="13" max="14" width="3.7109375" style="5" customWidth="1"/>
    <col min="15" max="16384" width="11.42578125" style="5"/>
  </cols>
  <sheetData>
    <row r="2" spans="4:11" s="4" customFormat="1" ht="15.75" thickBot="1" x14ac:dyDescent="0.3">
      <c r="G2" s="32"/>
      <c r="H2" s="30"/>
      <c r="I2" s="30"/>
    </row>
    <row r="3" spans="4:11" ht="15.75" thickTop="1" x14ac:dyDescent="0.25">
      <c r="D3" s="57"/>
      <c r="E3" s="58"/>
      <c r="F3" s="58"/>
      <c r="G3" s="68"/>
      <c r="H3" s="69"/>
      <c r="I3" s="69"/>
      <c r="J3" s="58"/>
      <c r="K3" s="59"/>
    </row>
    <row r="4" spans="4:11" ht="21" customHeight="1" x14ac:dyDescent="0.25">
      <c r="D4" s="60"/>
      <c r="E4" s="70" t="s">
        <v>10</v>
      </c>
      <c r="F4" s="187" t="s">
        <v>73</v>
      </c>
      <c r="G4" s="187"/>
      <c r="H4" s="187"/>
      <c r="I4" s="187"/>
      <c r="J4" s="187"/>
      <c r="K4" s="62"/>
    </row>
    <row r="5" spans="4:11" ht="37.5" customHeight="1" x14ac:dyDescent="0.25">
      <c r="D5" s="60"/>
      <c r="E5" s="188" t="s">
        <v>16</v>
      </c>
      <c r="F5" s="188" t="s">
        <v>17</v>
      </c>
      <c r="G5" s="71" t="s">
        <v>19</v>
      </c>
      <c r="H5" s="188" t="s">
        <v>120</v>
      </c>
      <c r="I5" s="188" t="s">
        <v>72</v>
      </c>
      <c r="J5" s="188" t="s">
        <v>20</v>
      </c>
      <c r="K5" s="62"/>
    </row>
    <row r="6" spans="4:11" ht="33.75" customHeight="1" x14ac:dyDescent="0.25">
      <c r="D6" s="60"/>
      <c r="E6" s="189"/>
      <c r="F6" s="189"/>
      <c r="G6" s="72" t="s">
        <v>15</v>
      </c>
      <c r="H6" s="189"/>
      <c r="I6" s="189"/>
      <c r="J6" s="189"/>
      <c r="K6" s="62"/>
    </row>
    <row r="7" spans="4:11" ht="214.5" customHeight="1" x14ac:dyDescent="0.25">
      <c r="D7" s="60"/>
      <c r="E7" s="22" t="s">
        <v>52</v>
      </c>
      <c r="F7" s="76" t="s">
        <v>109</v>
      </c>
      <c r="G7" s="33" t="s">
        <v>40</v>
      </c>
      <c r="H7" s="80">
        <v>0.3332</v>
      </c>
      <c r="I7" s="97" t="s">
        <v>136</v>
      </c>
      <c r="J7" s="102" t="s">
        <v>150</v>
      </c>
      <c r="K7" s="62"/>
    </row>
    <row r="8" spans="4:11" ht="144.75" customHeight="1" x14ac:dyDescent="0.25">
      <c r="D8" s="60"/>
      <c r="E8" s="183" t="s">
        <v>41</v>
      </c>
      <c r="F8" s="77" t="s">
        <v>43</v>
      </c>
      <c r="G8" s="18" t="s">
        <v>40</v>
      </c>
      <c r="H8" s="80">
        <v>0.49990000000000001</v>
      </c>
      <c r="I8" s="19" t="s">
        <v>115</v>
      </c>
      <c r="J8" s="99" t="s">
        <v>151</v>
      </c>
      <c r="K8" s="62"/>
    </row>
    <row r="9" spans="4:11" ht="126.75" customHeight="1" x14ac:dyDescent="0.25">
      <c r="D9" s="60"/>
      <c r="E9" s="190"/>
      <c r="F9" s="78" t="s">
        <v>42</v>
      </c>
      <c r="G9" s="18" t="s">
        <v>40</v>
      </c>
      <c r="H9" s="80">
        <v>0.3332</v>
      </c>
      <c r="I9" s="19" t="s">
        <v>110</v>
      </c>
      <c r="J9" s="99" t="s">
        <v>116</v>
      </c>
      <c r="K9" s="62"/>
    </row>
    <row r="10" spans="4:11" ht="186" customHeight="1" x14ac:dyDescent="0.25">
      <c r="D10" s="60"/>
      <c r="E10" s="191" t="s">
        <v>44</v>
      </c>
      <c r="F10" s="76" t="s">
        <v>89</v>
      </c>
      <c r="G10" s="18" t="s">
        <v>40</v>
      </c>
      <c r="H10" s="80">
        <v>0.24990000000000001</v>
      </c>
      <c r="I10" s="98" t="s">
        <v>137</v>
      </c>
      <c r="J10" s="98" t="s">
        <v>152</v>
      </c>
      <c r="K10" s="62"/>
    </row>
    <row r="11" spans="4:11" ht="147" customHeight="1" x14ac:dyDescent="0.25">
      <c r="D11" s="60"/>
      <c r="E11" s="192"/>
      <c r="F11" s="76" t="s">
        <v>53</v>
      </c>
      <c r="G11" s="18" t="s">
        <v>40</v>
      </c>
      <c r="H11" s="80">
        <v>0.33329999999999999</v>
      </c>
      <c r="I11" s="19" t="s">
        <v>153</v>
      </c>
      <c r="J11" s="99" t="s">
        <v>142</v>
      </c>
      <c r="K11" s="62"/>
    </row>
    <row r="12" spans="4:11" ht="165.75" customHeight="1" x14ac:dyDescent="0.25">
      <c r="D12" s="60"/>
      <c r="E12" s="192"/>
      <c r="F12" s="79" t="s">
        <v>54</v>
      </c>
      <c r="G12" s="18" t="s">
        <v>40</v>
      </c>
      <c r="H12" s="80">
        <v>0.33329999999999999</v>
      </c>
      <c r="I12" s="19" t="s">
        <v>154</v>
      </c>
      <c r="J12" s="194" t="s">
        <v>155</v>
      </c>
      <c r="K12" s="62"/>
    </row>
    <row r="13" spans="4:11" ht="179.25" customHeight="1" x14ac:dyDescent="0.25">
      <c r="D13" s="60"/>
      <c r="E13" s="193"/>
      <c r="F13" s="76" t="s">
        <v>47</v>
      </c>
      <c r="G13" s="18" t="s">
        <v>40</v>
      </c>
      <c r="H13" s="80">
        <v>0.33329999999999999</v>
      </c>
      <c r="I13" s="19" t="s">
        <v>90</v>
      </c>
      <c r="J13" s="195"/>
      <c r="K13" s="62"/>
    </row>
    <row r="14" spans="4:11" ht="165.75" customHeight="1" x14ac:dyDescent="0.25">
      <c r="D14" s="60"/>
      <c r="E14" s="191" t="s">
        <v>46</v>
      </c>
      <c r="F14" s="6" t="s">
        <v>55</v>
      </c>
      <c r="G14" s="18" t="s">
        <v>40</v>
      </c>
      <c r="H14" s="80">
        <v>0.33329999999999999</v>
      </c>
      <c r="I14" s="19" t="s">
        <v>111</v>
      </c>
      <c r="J14" s="99" t="s">
        <v>156</v>
      </c>
      <c r="K14" s="62"/>
    </row>
    <row r="15" spans="4:11" ht="307.5" customHeight="1" x14ac:dyDescent="0.25">
      <c r="D15" s="60"/>
      <c r="E15" s="192"/>
      <c r="F15" s="6" t="s">
        <v>56</v>
      </c>
      <c r="G15" s="18" t="s">
        <v>40</v>
      </c>
      <c r="H15" s="80">
        <v>0.24990000000000001</v>
      </c>
      <c r="I15" s="19" t="s">
        <v>117</v>
      </c>
      <c r="J15" s="98" t="s">
        <v>164</v>
      </c>
      <c r="K15" s="62"/>
    </row>
    <row r="16" spans="4:11" ht="204.75" customHeight="1" x14ac:dyDescent="0.25">
      <c r="D16" s="60"/>
      <c r="E16" s="192"/>
      <c r="F16" s="81" t="s">
        <v>18</v>
      </c>
      <c r="G16" s="18" t="s">
        <v>40</v>
      </c>
      <c r="H16" s="80">
        <v>0.33329999999999999</v>
      </c>
      <c r="I16" s="19" t="s">
        <v>157</v>
      </c>
      <c r="J16" s="99" t="s">
        <v>158</v>
      </c>
      <c r="K16" s="62"/>
    </row>
    <row r="17" spans="4:11" ht="129" customHeight="1" x14ac:dyDescent="0.25">
      <c r="D17" s="60"/>
      <c r="E17" s="190" t="s">
        <v>57</v>
      </c>
      <c r="F17" s="82" t="s">
        <v>45</v>
      </c>
      <c r="G17" s="74" t="s">
        <v>40</v>
      </c>
      <c r="H17" s="80">
        <v>0.58330000000000004</v>
      </c>
      <c r="I17" s="19" t="s">
        <v>118</v>
      </c>
      <c r="J17" s="99" t="s">
        <v>159</v>
      </c>
      <c r="K17" s="62"/>
    </row>
    <row r="18" spans="4:11" ht="90" customHeight="1" x14ac:dyDescent="0.25">
      <c r="D18" s="60"/>
      <c r="E18" s="190"/>
      <c r="F18" s="82" t="s">
        <v>91</v>
      </c>
      <c r="G18" s="74" t="s">
        <v>40</v>
      </c>
      <c r="H18" s="80">
        <v>0.58330000000000004</v>
      </c>
      <c r="I18" s="19" t="s">
        <v>92</v>
      </c>
      <c r="J18" s="99" t="s">
        <v>160</v>
      </c>
      <c r="K18" s="62"/>
    </row>
    <row r="19" spans="4:11" ht="268.5" customHeight="1" x14ac:dyDescent="0.25">
      <c r="D19" s="60"/>
      <c r="E19" s="184"/>
      <c r="F19" s="82" t="s">
        <v>18</v>
      </c>
      <c r="G19" s="18" t="s">
        <v>40</v>
      </c>
      <c r="H19" s="80">
        <v>0.58330000000000004</v>
      </c>
      <c r="I19" s="19" t="s">
        <v>161</v>
      </c>
      <c r="J19" s="99" t="s">
        <v>162</v>
      </c>
      <c r="K19" s="62"/>
    </row>
    <row r="20" spans="4:11" ht="84" customHeight="1" x14ac:dyDescent="0.25">
      <c r="D20" s="60"/>
      <c r="E20" s="196" t="s">
        <v>177</v>
      </c>
      <c r="F20" s="197"/>
      <c r="G20" s="198"/>
      <c r="H20" s="90">
        <v>0.59160000000000001</v>
      </c>
      <c r="I20" s="90"/>
      <c r="J20" s="90"/>
      <c r="K20" s="62"/>
    </row>
    <row r="21" spans="4:11" ht="15.75" thickBot="1" x14ac:dyDescent="0.3">
      <c r="D21" s="61"/>
      <c r="E21" s="152" t="s">
        <v>170</v>
      </c>
      <c r="F21" s="152"/>
      <c r="G21" s="152"/>
      <c r="H21" s="152"/>
      <c r="I21" s="152"/>
      <c r="J21" s="152"/>
      <c r="K21" s="152"/>
    </row>
    <row r="22" spans="4:11" s="4" customFormat="1" ht="15.75" thickTop="1" x14ac:dyDescent="0.25">
      <c r="G22" s="32"/>
      <c r="H22" s="30"/>
      <c r="I22" s="30"/>
    </row>
  </sheetData>
  <mergeCells count="13">
    <mergeCell ref="E21:K21"/>
    <mergeCell ref="F4:J4"/>
    <mergeCell ref="E5:E6"/>
    <mergeCell ref="E8:E9"/>
    <mergeCell ref="F5:F6"/>
    <mergeCell ref="I5:I6"/>
    <mergeCell ref="E10:E13"/>
    <mergeCell ref="E14:E16"/>
    <mergeCell ref="H5:H6"/>
    <mergeCell ref="J5:J6"/>
    <mergeCell ref="E17:E19"/>
    <mergeCell ref="J12:J13"/>
    <mergeCell ref="E20:G20"/>
  </mergeCells>
  <printOptions horizontalCentered="1"/>
  <pageMargins left="0.25" right="0.25" top="0.75" bottom="0.75" header="0.3" footer="0.3"/>
  <pageSetup scale="55" fitToHeight="0" orientation="landscape" r:id="rId1"/>
  <rowBreaks count="1" manualBreakCount="1">
    <brk id="11" min="2" max="11" man="1"/>
  </rowBreaks>
  <colBreaks count="1" manualBreakCount="1">
    <brk id="9" min="1" max="21"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Matriz</vt:lpstr>
      <vt:lpstr>Presupuesto</vt:lpstr>
      <vt:lpstr>PQRS</vt:lpstr>
      <vt:lpstr>Logro de metas</vt:lpstr>
      <vt:lpstr>Plan de Mejoramiento</vt:lpstr>
      <vt:lpstr>Indicadores</vt:lpstr>
      <vt:lpstr>Riesgos</vt:lpstr>
      <vt:lpstr>Indicadores!Área_de_impresión</vt:lpstr>
      <vt:lpstr>'Logro de metas'!Área_de_impresión</vt:lpstr>
      <vt:lpstr>Matriz!Área_de_impresión</vt:lpstr>
      <vt:lpstr>'Plan de Mejoramiento'!Área_de_impresión</vt:lpstr>
      <vt:lpstr>PQRS!Área_de_impresión</vt:lpstr>
      <vt:lpstr>Presupuesto!Área_de_impresión</vt:lpstr>
      <vt:lpstr>Riesgos!Área_de_impresión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Ordonez</dc:creator>
  <cp:lastModifiedBy>Carmenza Alarcon Mendoza</cp:lastModifiedBy>
  <cp:lastPrinted>2015-09-23T20:13:49Z</cp:lastPrinted>
  <dcterms:created xsi:type="dcterms:W3CDTF">2015-01-02T19:27:31Z</dcterms:created>
  <dcterms:modified xsi:type="dcterms:W3CDTF">2018-06-14T21:31:21Z</dcterms:modified>
</cp:coreProperties>
</file>