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omateus\Mis documentos\DAFP\2018\INFORMES CIERRE DE MES\EJECUCION WEB 2017\"/>
    </mc:Choice>
  </mc:AlternateContent>
  <bookViews>
    <workbookView xWindow="240" yWindow="540" windowWidth="18060" windowHeight="6630" firstSheet="2" activeTab="2"/>
  </bookViews>
  <sheets>
    <sheet name="EJE AGREGADA" sheetId="1" state="hidden" r:id="rId1"/>
    <sheet name="EJE DESAGREGADA" sheetId="2" state="hidden" r:id="rId2"/>
    <sheet name="EJE JUNIO 2018" sheetId="4" r:id="rId3"/>
    <sheet name="EJE JUL 2015 (2)" sheetId="5" state="hidden" r:id="rId4"/>
    <sheet name="RESUMEN" sheetId="7" state="hidden" r:id="rId5"/>
    <sheet name="datos iniciales" sheetId="6" r:id="rId6"/>
    <sheet name="Hoja1" sheetId="10" state="hidden" r:id="rId7"/>
  </sheets>
  <definedNames>
    <definedName name="_xlnm._FilterDatabase" localSheetId="1" hidden="1">'EJE DESAGREGADA'!$A$4:$Z$134</definedName>
    <definedName name="_xlnm._FilterDatabase" localSheetId="3" hidden="1">'EJE JUL 2015 (2)'!$A$6:$W$42</definedName>
    <definedName name="_xlnm._FilterDatabase" localSheetId="2" hidden="1">'EJE JUNIO 2018'!$B$6:$Y$45</definedName>
  </definedNames>
  <calcPr calcId="162913"/>
</workbook>
</file>

<file path=xl/calcChain.xml><?xml version="1.0" encoding="utf-8"?>
<calcChain xmlns="http://schemas.openxmlformats.org/spreadsheetml/2006/main">
  <c r="L23" i="4" l="1"/>
  <c r="M23" i="4"/>
  <c r="N23" i="4"/>
  <c r="O23" i="4"/>
  <c r="P23" i="4"/>
  <c r="Q23" i="4"/>
  <c r="R23" i="4"/>
  <c r="S23" i="4"/>
  <c r="T23" i="4"/>
  <c r="U23" i="4"/>
  <c r="V23" i="4"/>
  <c r="L24" i="4"/>
  <c r="M24" i="4"/>
  <c r="N24" i="4"/>
  <c r="O24" i="4"/>
  <c r="P24" i="4"/>
  <c r="Q24" i="4"/>
  <c r="R24" i="4"/>
  <c r="S24" i="4"/>
  <c r="T24" i="4"/>
  <c r="U24" i="4"/>
  <c r="V24" i="4"/>
  <c r="L25" i="4"/>
  <c r="M25" i="4"/>
  <c r="N25" i="4"/>
  <c r="O25" i="4"/>
  <c r="P25" i="4"/>
  <c r="Q25" i="4"/>
  <c r="R25" i="4"/>
  <c r="S25" i="4"/>
  <c r="T25" i="4"/>
  <c r="U25" i="4"/>
  <c r="V25" i="4"/>
  <c r="L26" i="4"/>
  <c r="M26" i="4"/>
  <c r="N26" i="4"/>
  <c r="O26" i="4"/>
  <c r="P26" i="4"/>
  <c r="Q26" i="4"/>
  <c r="R26" i="4"/>
  <c r="S26" i="4"/>
  <c r="T26" i="4"/>
  <c r="U26" i="4"/>
  <c r="V26" i="4"/>
  <c r="L27" i="4"/>
  <c r="M27" i="4"/>
  <c r="N27" i="4"/>
  <c r="O27" i="4"/>
  <c r="P27" i="4"/>
  <c r="Q27" i="4"/>
  <c r="R27" i="4"/>
  <c r="S27" i="4"/>
  <c r="T27" i="4"/>
  <c r="U27" i="4"/>
  <c r="V27" i="4"/>
  <c r="L28" i="4"/>
  <c r="M28" i="4"/>
  <c r="N28" i="4"/>
  <c r="O28" i="4"/>
  <c r="P28" i="4"/>
  <c r="Q28" i="4"/>
  <c r="R28" i="4"/>
  <c r="S28" i="4"/>
  <c r="T28" i="4"/>
  <c r="U28" i="4"/>
  <c r="V28" i="4"/>
  <c r="L29" i="4"/>
  <c r="M29" i="4"/>
  <c r="N29" i="4"/>
  <c r="O29" i="4"/>
  <c r="P29" i="4"/>
  <c r="Q29" i="4"/>
  <c r="R29" i="4"/>
  <c r="S29" i="4"/>
  <c r="T29" i="4"/>
  <c r="U29" i="4"/>
  <c r="V29" i="4"/>
  <c r="M22" i="4"/>
  <c r="N22" i="4"/>
  <c r="O22" i="4"/>
  <c r="P22" i="4"/>
  <c r="Q22" i="4"/>
  <c r="R22" i="4"/>
  <c r="S22" i="4"/>
  <c r="T22" i="4"/>
  <c r="U22" i="4"/>
  <c r="V22" i="4"/>
  <c r="L22" i="4"/>
  <c r="L18" i="4"/>
  <c r="M18" i="4"/>
  <c r="N18" i="4"/>
  <c r="O18" i="4"/>
  <c r="P18" i="4"/>
  <c r="Q18" i="4"/>
  <c r="R18" i="4"/>
  <c r="S18" i="4"/>
  <c r="T18" i="4"/>
  <c r="U18" i="4"/>
  <c r="V18" i="4"/>
  <c r="L19" i="4"/>
  <c r="M19" i="4"/>
  <c r="N19" i="4"/>
  <c r="O19" i="4"/>
  <c r="P19" i="4"/>
  <c r="Q19" i="4"/>
  <c r="R19" i="4"/>
  <c r="S19" i="4"/>
  <c r="T19" i="4"/>
  <c r="U19" i="4"/>
  <c r="V19" i="4"/>
  <c r="M17" i="4"/>
  <c r="N17" i="4"/>
  <c r="O17" i="4"/>
  <c r="P17" i="4"/>
  <c r="Q17" i="4"/>
  <c r="R17" i="4"/>
  <c r="S17" i="4"/>
  <c r="T17" i="4"/>
  <c r="U17" i="4"/>
  <c r="V17" i="4"/>
  <c r="L17" i="4"/>
  <c r="K18" i="4"/>
  <c r="K19" i="4"/>
  <c r="K17" i="4"/>
  <c r="L15" i="4"/>
  <c r="M15" i="4"/>
  <c r="N15" i="4"/>
  <c r="O15" i="4"/>
  <c r="P15" i="4"/>
  <c r="Q15" i="4"/>
  <c r="R15" i="4"/>
  <c r="S15" i="4"/>
  <c r="T15" i="4"/>
  <c r="U15" i="4"/>
  <c r="V15" i="4"/>
  <c r="M14" i="4"/>
  <c r="N14" i="4"/>
  <c r="O14" i="4"/>
  <c r="P14" i="4"/>
  <c r="Q14" i="4"/>
  <c r="R14" i="4"/>
  <c r="S14" i="4"/>
  <c r="T14" i="4"/>
  <c r="U14" i="4"/>
  <c r="V14" i="4"/>
  <c r="L14" i="4"/>
  <c r="L37" i="4" s="1"/>
  <c r="K15" i="4"/>
  <c r="K14" i="4"/>
  <c r="L8" i="4"/>
  <c r="M8" i="4"/>
  <c r="N8" i="4"/>
  <c r="O8" i="4"/>
  <c r="P8" i="4"/>
  <c r="Q8" i="4"/>
  <c r="R8" i="4"/>
  <c r="S8" i="4"/>
  <c r="T8" i="4"/>
  <c r="U8" i="4"/>
  <c r="V8" i="4"/>
  <c r="L9" i="4"/>
  <c r="M9" i="4"/>
  <c r="N9" i="4"/>
  <c r="O9" i="4"/>
  <c r="P9" i="4"/>
  <c r="Q9" i="4"/>
  <c r="R9" i="4"/>
  <c r="S9" i="4"/>
  <c r="T9" i="4"/>
  <c r="U9" i="4"/>
  <c r="V9" i="4"/>
  <c r="L10" i="4"/>
  <c r="M10" i="4"/>
  <c r="N10" i="4"/>
  <c r="O10" i="4"/>
  <c r="P10" i="4"/>
  <c r="Q10" i="4"/>
  <c r="R10" i="4"/>
  <c r="S10" i="4"/>
  <c r="T10" i="4"/>
  <c r="U10" i="4"/>
  <c r="V10" i="4"/>
  <c r="L11" i="4"/>
  <c r="M11" i="4"/>
  <c r="N11" i="4"/>
  <c r="O11" i="4"/>
  <c r="P11" i="4"/>
  <c r="Q11" i="4"/>
  <c r="R11" i="4"/>
  <c r="S11" i="4"/>
  <c r="T11" i="4"/>
  <c r="U11" i="4"/>
  <c r="V11" i="4"/>
  <c r="L12" i="4"/>
  <c r="M12" i="4"/>
  <c r="N12" i="4"/>
  <c r="O12" i="4"/>
  <c r="P12" i="4"/>
  <c r="Q12" i="4"/>
  <c r="R12" i="4"/>
  <c r="S12" i="4"/>
  <c r="T12" i="4"/>
  <c r="U12" i="4"/>
  <c r="V12" i="4"/>
  <c r="M7" i="4"/>
  <c r="N7" i="4"/>
  <c r="O7" i="4"/>
  <c r="P7" i="4"/>
  <c r="Q7" i="4"/>
  <c r="R7" i="4"/>
  <c r="S7" i="4"/>
  <c r="T7" i="4"/>
  <c r="U7" i="4"/>
  <c r="V7" i="4"/>
  <c r="K8" i="4"/>
  <c r="K9" i="4"/>
  <c r="K10" i="4"/>
  <c r="K11" i="4"/>
  <c r="K12" i="4"/>
  <c r="V42" i="4" l="1"/>
  <c r="N42" i="4"/>
  <c r="L41" i="4"/>
  <c r="S41" i="4"/>
  <c r="T42" i="4"/>
  <c r="L42" i="4"/>
  <c r="O41" i="4"/>
  <c r="R42" i="4"/>
  <c r="V41" i="4"/>
  <c r="N41" i="4"/>
  <c r="Q42" i="4"/>
  <c r="O42" i="4"/>
  <c r="L38" i="4"/>
  <c r="P41" i="4"/>
  <c r="U41" i="4"/>
  <c r="Q41" i="4"/>
  <c r="M41" i="4"/>
  <c r="P42" i="4"/>
  <c r="T41" i="4"/>
  <c r="U42" i="4"/>
  <c r="M42" i="4"/>
  <c r="R41" i="4"/>
  <c r="S42" i="4"/>
  <c r="T30" i="4"/>
  <c r="R30" i="4"/>
  <c r="M37" i="4"/>
  <c r="S37" i="4"/>
  <c r="T37" i="4"/>
  <c r="U37" i="4"/>
  <c r="N38" i="4"/>
  <c r="V38" i="4"/>
  <c r="O36" i="4"/>
  <c r="W12" i="4"/>
  <c r="S38" i="4" l="1"/>
  <c r="O38" i="4"/>
  <c r="Q36" i="4"/>
  <c r="U38" i="4"/>
  <c r="M38" i="4"/>
  <c r="R37" i="4"/>
  <c r="Y12" i="4"/>
  <c r="P30" i="4"/>
  <c r="T38" i="4"/>
  <c r="Q37" i="4"/>
  <c r="S36" i="4"/>
  <c r="O30" i="4"/>
  <c r="P37" i="4"/>
  <c r="V30" i="4"/>
  <c r="N30" i="4"/>
  <c r="R38" i="4"/>
  <c r="O37" i="4"/>
  <c r="R36" i="4"/>
  <c r="U30" i="4"/>
  <c r="M30" i="4"/>
  <c r="Q38" i="4"/>
  <c r="V37" i="4"/>
  <c r="N37" i="4"/>
  <c r="P38" i="4"/>
  <c r="P36" i="4"/>
  <c r="S30" i="4"/>
  <c r="V36" i="4"/>
  <c r="N36" i="4"/>
  <c r="Q30" i="4"/>
  <c r="U36" i="4"/>
  <c r="M36" i="4"/>
  <c r="T36" i="4"/>
  <c r="X12" i="4"/>
  <c r="P43" i="4"/>
  <c r="S43" i="4"/>
  <c r="M43" i="4" l="1"/>
  <c r="O43" i="4"/>
  <c r="V43" i="4"/>
  <c r="N43" i="4"/>
  <c r="U43" i="4"/>
  <c r="R43" i="4"/>
  <c r="X42" i="4"/>
  <c r="Y42" i="4"/>
  <c r="Q43" i="4"/>
  <c r="L43" i="4"/>
  <c r="T43" i="4"/>
  <c r="W42" i="4"/>
  <c r="L7" i="4"/>
  <c r="L36" i="4" s="1"/>
  <c r="L30" i="4" l="1"/>
  <c r="W25" i="4"/>
  <c r="E114" i="7" s="1"/>
  <c r="W26" i="4"/>
  <c r="Y26" i="4"/>
  <c r="W27" i="4"/>
  <c r="W28" i="4"/>
  <c r="E115" i="7" s="1"/>
  <c r="W29" i="4"/>
  <c r="Y28" i="4"/>
  <c r="G115" i="7" s="1"/>
  <c r="X7" i="4"/>
  <c r="Y7" i="4"/>
  <c r="W8" i="4"/>
  <c r="Y8" i="4"/>
  <c r="W9" i="4"/>
  <c r="X9" i="4"/>
  <c r="W11" i="4"/>
  <c r="W19" i="4"/>
  <c r="Y19" i="4"/>
  <c r="W17" i="4"/>
  <c r="X8" i="4"/>
  <c r="W10" i="4"/>
  <c r="Y9" i="4"/>
  <c r="W22" i="4"/>
  <c r="E111" i="7" s="1"/>
  <c r="W7" i="4"/>
  <c r="C58" i="7"/>
  <c r="P7" i="10"/>
  <c r="P8" i="10"/>
  <c r="P11" i="10"/>
  <c r="P6" i="10"/>
  <c r="O7" i="10"/>
  <c r="O8" i="10"/>
  <c r="O11" i="10"/>
  <c r="O6" i="10"/>
  <c r="N7" i="10"/>
  <c r="N8" i="10"/>
  <c r="N11" i="10"/>
  <c r="N6" i="10"/>
  <c r="N10" i="10"/>
  <c r="O10" i="10"/>
  <c r="P10" i="10"/>
  <c r="D9" i="10"/>
  <c r="E9" i="10"/>
  <c r="F9" i="10"/>
  <c r="G9" i="10"/>
  <c r="H9" i="10"/>
  <c r="I9" i="10"/>
  <c r="J9" i="10"/>
  <c r="N9" i="10" s="1"/>
  <c r="K9" i="10"/>
  <c r="O9" i="10" s="1"/>
  <c r="L9" i="10"/>
  <c r="M9" i="10"/>
  <c r="P9" i="10"/>
  <c r="C9" i="10"/>
  <c r="C20" i="7"/>
  <c r="B74" i="7"/>
  <c r="E21" i="7"/>
  <c r="E20" i="7"/>
  <c r="C21" i="7"/>
  <c r="Z4" i="4"/>
  <c r="K7" i="4"/>
  <c r="M35" i="5"/>
  <c r="N35" i="5"/>
  <c r="N36" i="5" s="1"/>
  <c r="V36" i="5" s="1"/>
  <c r="O35" i="5"/>
  <c r="S35" i="5" s="1"/>
  <c r="P35" i="5"/>
  <c r="Q35" i="5"/>
  <c r="R35" i="5"/>
  <c r="M34" i="5"/>
  <c r="N34" i="5"/>
  <c r="O34" i="5"/>
  <c r="P34" i="5"/>
  <c r="T34" i="5" s="1"/>
  <c r="Q34" i="5"/>
  <c r="R34" i="5"/>
  <c r="M33" i="5"/>
  <c r="N33" i="5"/>
  <c r="O33" i="5"/>
  <c r="O36" i="5" s="1"/>
  <c r="S36" i="5" s="1"/>
  <c r="P33" i="5"/>
  <c r="Q33" i="5"/>
  <c r="Q36" i="5" s="1"/>
  <c r="R33" i="5"/>
  <c r="M36" i="5"/>
  <c r="M39" i="5"/>
  <c r="N39" i="5"/>
  <c r="O39" i="5"/>
  <c r="O40" i="5" s="1"/>
  <c r="P39" i="5"/>
  <c r="P40" i="5" s="1"/>
  <c r="Q39" i="5"/>
  <c r="R39" i="5"/>
  <c r="U39" i="5" s="1"/>
  <c r="M38" i="5"/>
  <c r="N38" i="5"/>
  <c r="N40" i="5" s="1"/>
  <c r="O38" i="5"/>
  <c r="P38" i="5"/>
  <c r="Q38" i="5"/>
  <c r="Q40" i="5" s="1"/>
  <c r="Q42" i="5" s="1"/>
  <c r="R38" i="5"/>
  <c r="R40" i="5" s="1"/>
  <c r="W8" i="5"/>
  <c r="W9" i="5"/>
  <c r="W10" i="5"/>
  <c r="W11" i="5"/>
  <c r="W12" i="5"/>
  <c r="W14" i="5"/>
  <c r="W15" i="5"/>
  <c r="W17" i="5"/>
  <c r="W18" i="5"/>
  <c r="W19" i="5"/>
  <c r="W21" i="5"/>
  <c r="W23" i="5"/>
  <c r="W24" i="5"/>
  <c r="W25" i="5"/>
  <c r="W27" i="5"/>
  <c r="W28" i="5"/>
  <c r="W7" i="5"/>
  <c r="V8" i="5"/>
  <c r="V9" i="5"/>
  <c r="V10" i="5"/>
  <c r="V11" i="5"/>
  <c r="V12" i="5"/>
  <c r="V14" i="5"/>
  <c r="V15" i="5"/>
  <c r="V17" i="5"/>
  <c r="V18" i="5"/>
  <c r="V19" i="5"/>
  <c r="V21" i="5"/>
  <c r="V23" i="5"/>
  <c r="V24" i="5"/>
  <c r="V25" i="5"/>
  <c r="V27" i="5"/>
  <c r="V28" i="5"/>
  <c r="V7" i="5"/>
  <c r="U8" i="5"/>
  <c r="U9" i="5"/>
  <c r="U10" i="5"/>
  <c r="U11" i="5"/>
  <c r="U12" i="5"/>
  <c r="U14" i="5"/>
  <c r="U15" i="5"/>
  <c r="U17" i="5"/>
  <c r="U18" i="5"/>
  <c r="U19" i="5"/>
  <c r="U21" i="5"/>
  <c r="U23" i="5"/>
  <c r="U24" i="5"/>
  <c r="U25" i="5"/>
  <c r="U27" i="5"/>
  <c r="U28" i="5"/>
  <c r="U7" i="5"/>
  <c r="T8" i="5"/>
  <c r="T9" i="5"/>
  <c r="T10" i="5"/>
  <c r="T11" i="5"/>
  <c r="T12" i="5"/>
  <c r="T14" i="5"/>
  <c r="T15" i="5"/>
  <c r="T17" i="5"/>
  <c r="T18" i="5"/>
  <c r="T19" i="5"/>
  <c r="T21" i="5"/>
  <c r="T23" i="5"/>
  <c r="T24" i="5"/>
  <c r="T25" i="5"/>
  <c r="T27" i="5"/>
  <c r="T28" i="5"/>
  <c r="T7" i="5"/>
  <c r="S8" i="5"/>
  <c r="S9" i="5"/>
  <c r="S10" i="5"/>
  <c r="S11" i="5"/>
  <c r="S12" i="5"/>
  <c r="S14" i="5"/>
  <c r="S15" i="5"/>
  <c r="S17" i="5"/>
  <c r="S18" i="5"/>
  <c r="S19" i="5"/>
  <c r="S21" i="5"/>
  <c r="S23" i="5"/>
  <c r="S24" i="5"/>
  <c r="S25" i="5"/>
  <c r="S27" i="5"/>
  <c r="S28" i="5"/>
  <c r="S7" i="5"/>
  <c r="L39" i="5"/>
  <c r="T39" i="5" s="1"/>
  <c r="L38" i="5"/>
  <c r="T38" i="5" s="1"/>
  <c r="L35" i="5"/>
  <c r="W35" i="5" s="1"/>
  <c r="L34" i="5"/>
  <c r="L33" i="5"/>
  <c r="V33" i="5" s="1"/>
  <c r="R36" i="5"/>
  <c r="U36" i="5" s="1"/>
  <c r="M40" i="5"/>
  <c r="M42" i="5" s="1"/>
  <c r="V35" i="5"/>
  <c r="T35" i="5"/>
  <c r="W39" i="5"/>
  <c r="U35" i="5"/>
  <c r="S39" i="5"/>
  <c r="T33" i="5"/>
  <c r="W34" i="5"/>
  <c r="U34" i="5"/>
  <c r="W33" i="5"/>
  <c r="U33" i="5"/>
  <c r="V34" i="5"/>
  <c r="S34" i="5"/>
  <c r="V39" i="5"/>
  <c r="L36" i="5"/>
  <c r="W36" i="5" s="1"/>
  <c r="B72" i="7"/>
  <c r="B71" i="7"/>
  <c r="B73" i="7"/>
  <c r="Q140" i="2"/>
  <c r="R140" i="2"/>
  <c r="S140" i="2"/>
  <c r="T140" i="2"/>
  <c r="U140" i="2"/>
  <c r="V140" i="2"/>
  <c r="W140" i="2"/>
  <c r="X140" i="2"/>
  <c r="Y140" i="2"/>
  <c r="Z140" i="2"/>
  <c r="P140" i="2"/>
  <c r="Q139" i="2"/>
  <c r="Q141" i="2" s="1"/>
  <c r="R139" i="2"/>
  <c r="S139" i="2"/>
  <c r="T139" i="2"/>
  <c r="U139" i="2"/>
  <c r="V139" i="2"/>
  <c r="W139" i="2"/>
  <c r="W143" i="2" s="1"/>
  <c r="X139" i="2"/>
  <c r="Y139" i="2"/>
  <c r="Z139" i="2"/>
  <c r="AA139" i="2"/>
  <c r="AA141" i="2"/>
  <c r="AB139" i="2"/>
  <c r="AB141" i="2" s="1"/>
  <c r="P139" i="2"/>
  <c r="P143" i="2" s="1"/>
  <c r="Q138" i="2"/>
  <c r="Q143" i="2" s="1"/>
  <c r="R138" i="2"/>
  <c r="S138" i="2"/>
  <c r="T138" i="2"/>
  <c r="U138" i="2"/>
  <c r="V138" i="2"/>
  <c r="W138" i="2"/>
  <c r="X138" i="2"/>
  <c r="Y138" i="2"/>
  <c r="Z138" i="2"/>
  <c r="Z143" i="2" s="1"/>
  <c r="P138" i="2"/>
  <c r="Q137" i="2"/>
  <c r="R137" i="2"/>
  <c r="R143" i="2" s="1"/>
  <c r="S137" i="2"/>
  <c r="S143" i="2" s="1"/>
  <c r="T137" i="2"/>
  <c r="T143" i="2" s="1"/>
  <c r="U137" i="2"/>
  <c r="U143" i="2" s="1"/>
  <c r="V137" i="2"/>
  <c r="V143" i="2"/>
  <c r="W137" i="2"/>
  <c r="X137" i="2"/>
  <c r="Y137" i="2"/>
  <c r="Y143" i="2" s="1"/>
  <c r="Z137" i="2"/>
  <c r="P137" i="2"/>
  <c r="Q136" i="2"/>
  <c r="R136" i="2"/>
  <c r="R141" i="2" s="1"/>
  <c r="S136" i="2"/>
  <c r="T136" i="2"/>
  <c r="T141" i="2" s="1"/>
  <c r="U136" i="2"/>
  <c r="V136" i="2"/>
  <c r="W136" i="2"/>
  <c r="X136" i="2"/>
  <c r="X141" i="2" s="1"/>
  <c r="Y136" i="2"/>
  <c r="Y141" i="2" s="1"/>
  <c r="Z136" i="2"/>
  <c r="P136" i="2"/>
  <c r="P141" i="2" s="1"/>
  <c r="X143" i="2"/>
  <c r="W141" i="2"/>
  <c r="S141" i="2"/>
  <c r="Z141" i="2"/>
  <c r="V141" i="2"/>
  <c r="U141" i="2"/>
  <c r="O42" i="5" l="1"/>
  <c r="V40" i="5"/>
  <c r="N42" i="5"/>
  <c r="U40" i="5"/>
  <c r="R42" i="5"/>
  <c r="T40" i="5"/>
  <c r="V38" i="5"/>
  <c r="L40" i="5"/>
  <c r="S38" i="5"/>
  <c r="P36" i="5"/>
  <c r="T36" i="5" s="1"/>
  <c r="U38" i="5"/>
  <c r="W38" i="5"/>
  <c r="S33" i="5"/>
  <c r="Y10" i="4"/>
  <c r="X29" i="4"/>
  <c r="W15" i="4"/>
  <c r="X24" i="4"/>
  <c r="F113" i="7" s="1"/>
  <c r="Y23" i="4"/>
  <c r="G112" i="7" s="1"/>
  <c r="Y24" i="4"/>
  <c r="G113" i="7" s="1"/>
  <c r="W23" i="4"/>
  <c r="E112" i="7" s="1"/>
  <c r="X37" i="4"/>
  <c r="Y17" i="4"/>
  <c r="X19" i="4"/>
  <c r="X10" i="4"/>
  <c r="X15" i="4"/>
  <c r="Y27" i="4"/>
  <c r="Y15" i="4"/>
  <c r="Y22" i="4"/>
  <c r="G111" i="7" s="1"/>
  <c r="Y29" i="4"/>
  <c r="Y25" i="4"/>
  <c r="G114" i="7" s="1"/>
  <c r="X22" i="4"/>
  <c r="F111" i="7" s="1"/>
  <c r="X17" i="4"/>
  <c r="W14" i="4"/>
  <c r="W24" i="4"/>
  <c r="E113" i="7" s="1"/>
  <c r="X28" i="4"/>
  <c r="F115" i="7" s="1"/>
  <c r="X27" i="4"/>
  <c r="X26" i="4"/>
  <c r="X25" i="4"/>
  <c r="F114" i="7" s="1"/>
  <c r="X23" i="4"/>
  <c r="F112" i="7" s="1"/>
  <c r="X11" i="4"/>
  <c r="Y11" i="4"/>
  <c r="Y14" i="4"/>
  <c r="X14" i="4"/>
  <c r="T39" i="4" l="1"/>
  <c r="G9" i="7"/>
  <c r="E62" i="7" s="1"/>
  <c r="L42" i="5"/>
  <c r="W42" i="5" s="1"/>
  <c r="W40" i="5"/>
  <c r="S42" i="5"/>
  <c r="P42" i="5"/>
  <c r="S40" i="5"/>
  <c r="Q39" i="4"/>
  <c r="Q45" i="4" s="1"/>
  <c r="W38" i="4"/>
  <c r="W43" i="4"/>
  <c r="X38" i="4"/>
  <c r="Y37" i="4"/>
  <c r="W37" i="4"/>
  <c r="Y36" i="4"/>
  <c r="L39" i="4"/>
  <c r="C8" i="7" s="1"/>
  <c r="U39" i="4"/>
  <c r="U45" i="4" s="1"/>
  <c r="M39" i="4"/>
  <c r="M45" i="4" s="1"/>
  <c r="P39" i="4"/>
  <c r="P45" i="4" s="1"/>
  <c r="Y38" i="4"/>
  <c r="R39" i="4"/>
  <c r="R45" i="4" s="1"/>
  <c r="W41" i="4"/>
  <c r="N39" i="4"/>
  <c r="N45" i="4" s="1"/>
  <c r="W30" i="4"/>
  <c r="V39" i="4"/>
  <c r="V45" i="4" s="1"/>
  <c r="X41" i="4"/>
  <c r="O39" i="4"/>
  <c r="O45" i="4" s="1"/>
  <c r="X36" i="4"/>
  <c r="W36" i="4"/>
  <c r="S39" i="4"/>
  <c r="Y41" i="4"/>
  <c r="X30" i="4"/>
  <c r="Y30" i="4"/>
  <c r="S45" i="4" l="1"/>
  <c r="W39" i="4"/>
  <c r="K8" i="7"/>
  <c r="G61" i="7" s="1"/>
  <c r="F71" i="7" s="1"/>
  <c r="T45" i="4"/>
  <c r="C9" i="7"/>
  <c r="C62" i="7" s="1"/>
  <c r="D62" i="7" s="1"/>
  <c r="C72" i="7" s="1"/>
  <c r="L45" i="4"/>
  <c r="T42" i="5"/>
  <c r="V42" i="5"/>
  <c r="U42" i="5"/>
  <c r="C61" i="7"/>
  <c r="E8" i="7"/>
  <c r="I8" i="7"/>
  <c r="G8" i="7"/>
  <c r="X43" i="4"/>
  <c r="K9" i="7"/>
  <c r="X39" i="4"/>
  <c r="Y43" i="4"/>
  <c r="D72" i="7"/>
  <c r="Y39" i="4"/>
  <c r="J8" i="7" l="1"/>
  <c r="F20" i="7" s="1"/>
  <c r="I9" i="7"/>
  <c r="I10" i="7" s="1"/>
  <c r="C10" i="7"/>
  <c r="F9" i="7"/>
  <c r="D21" i="7" s="1"/>
  <c r="E9" i="7"/>
  <c r="E10" i="7" s="1"/>
  <c r="Y45" i="4"/>
  <c r="X45" i="4"/>
  <c r="G62" i="7"/>
  <c r="J9" i="7"/>
  <c r="F21" i="7" s="1"/>
  <c r="K10" i="7"/>
  <c r="W45" i="4"/>
  <c r="E61" i="7"/>
  <c r="G10" i="7"/>
  <c r="F8" i="7"/>
  <c r="D20" i="7" s="1"/>
  <c r="C63" i="7"/>
  <c r="F61" i="7"/>
  <c r="E71" i="7" s="1"/>
  <c r="H10" i="7" l="1"/>
  <c r="E22" i="7" s="1"/>
  <c r="J10" i="7"/>
  <c r="F22" i="7" s="1"/>
  <c r="F10" i="7"/>
  <c r="D22" i="7" s="1"/>
  <c r="D10" i="7"/>
  <c r="C22" i="7" s="1"/>
  <c r="D71" i="7"/>
  <c r="D61" i="7"/>
  <c r="C71" i="7" s="1"/>
  <c r="E63" i="7"/>
  <c r="F62" i="7"/>
  <c r="E72" i="7" s="1"/>
  <c r="F72" i="7"/>
  <c r="G63" i="7"/>
  <c r="D73" i="7" l="1"/>
  <c r="D63" i="7"/>
  <c r="C73" i="7" s="1"/>
  <c r="F73" i="7"/>
  <c r="F63" i="7"/>
  <c r="E73" i="7" s="1"/>
</calcChain>
</file>

<file path=xl/sharedStrings.xml><?xml version="1.0" encoding="utf-8"?>
<sst xmlns="http://schemas.openxmlformats.org/spreadsheetml/2006/main" count="3103" uniqueCount="394">
  <si>
    <t>Año Fiscal:</t>
  </si>
  <si>
    <t/>
  </si>
  <si>
    <t>Vigencia:</t>
  </si>
  <si>
    <t>Actual</t>
  </si>
  <si>
    <t>Periodo:</t>
  </si>
  <si>
    <t>Enero-Julio</t>
  </si>
  <si>
    <t>UEJ</t>
  </si>
  <si>
    <t>NOMBRE UEJ</t>
  </si>
  <si>
    <t>RUBRO</t>
  </si>
  <si>
    <t>TIPO</t>
  </si>
  <si>
    <t>CTA</t>
  </si>
  <si>
    <t>SUB
CTA</t>
  </si>
  <si>
    <t>OBJ</t>
  </si>
  <si>
    <t>ORD</t>
  </si>
  <si>
    <t>SOR
ORD</t>
  </si>
  <si>
    <t>ITEM</t>
  </si>
  <si>
    <t>SUB
ITEM</t>
  </si>
  <si>
    <t>FUENTE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</si>
  <si>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</si>
  <si>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</si>
  <si>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</si>
  <si>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</si>
  <si>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</si>
  <si>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</si>
  <si>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</si>
  <si>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</si>
  <si>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</si>
  <si>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</si>
  <si>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</si>
  <si>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</si>
  <si>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ORDEN PAGO</t>
  </si>
  <si>
    <t>PAGOS</t>
  </si>
  <si>
    <t>05-01-01</t>
  </si>
  <si>
    <t>DEPARTAMENTO FUNCION PUBLICA - GESTION GENERAL</t>
  </si>
  <si>
    <t>A-1-0-1-1</t>
  </si>
  <si>
    <t>A</t>
  </si>
  <si>
    <t>1</t>
  </si>
  <si>
    <t>0</t>
  </si>
  <si>
    <t>Nación</t>
  </si>
  <si>
    <t>10</t>
  </si>
  <si>
    <t>CSF</t>
  </si>
  <si>
    <t>SUELDOS DE PERSONAL DE NOMINA</t>
  </si>
  <si>
    <t>A-1-0-1-4</t>
  </si>
  <si>
    <t>4</t>
  </si>
  <si>
    <t>PRIMA TECNICA</t>
  </si>
  <si>
    <t>A-1-0-1-5</t>
  </si>
  <si>
    <t>5</t>
  </si>
  <si>
    <t>OTROS</t>
  </si>
  <si>
    <t>A-1-0-1-9</t>
  </si>
  <si>
    <t>9</t>
  </si>
  <si>
    <t>HORAS EXTRAS, DIAS FESTIVOS E INDEMNIZACION POR VACACIONES</t>
  </si>
  <si>
    <t>A-1-0-2</t>
  </si>
  <si>
    <t>2</t>
  </si>
  <si>
    <t>SERVICIOS PERSONALES INDIRECTOS</t>
  </si>
  <si>
    <t>A-1-0-5</t>
  </si>
  <si>
    <t>CONTRIBUCIONES INHERENTES A LA NOMINA SECTOR PRIVADO Y PUBLICO</t>
  </si>
  <si>
    <t>A-2-0-3</t>
  </si>
  <si>
    <t>3</t>
  </si>
  <si>
    <t>IMPUESTOS Y MULTAS</t>
  </si>
  <si>
    <t>A-2-0-4</t>
  </si>
  <si>
    <t>ADQUISICION DE BIENES Y SERVICIOS</t>
  </si>
  <si>
    <t>A-3-2-1-1</t>
  </si>
  <si>
    <t>11</t>
  </si>
  <si>
    <t>SSF</t>
  </si>
  <si>
    <t>CUOTA DE AUDITAJE CONTRANAL</t>
  </si>
  <si>
    <t>A-3-5-1-1</t>
  </si>
  <si>
    <t>MESADAS PENSIONALES</t>
  </si>
  <si>
    <t>A-3-6-1-1</t>
  </si>
  <si>
    <t>6</t>
  </si>
  <si>
    <t>SENTENCIAS Y CONCILIACIONES</t>
  </si>
  <si>
    <t>C-113-1000-1</t>
  </si>
  <si>
    <t>C</t>
  </si>
  <si>
    <t>113</t>
  </si>
  <si>
    <t>1000</t>
  </si>
  <si>
    <t>MANTENIMIENTO ADECUACION Y DOTACIÓN DEL EDIFICIO SEDE DEL DAFP BOGOTA</t>
  </si>
  <si>
    <t>C-123-1000-4</t>
  </si>
  <si>
    <t>123</t>
  </si>
  <si>
    <t>MEJORAMIENTO FORTALECIMIENTO DE LA CAPACIDAD INSTITUCIONAL PARA EL DESARROLLO DE POLITICAS PUBLICAS. NACIONAL</t>
  </si>
  <si>
    <t>15</t>
  </si>
  <si>
    <t>Propios</t>
  </si>
  <si>
    <t>25</t>
  </si>
  <si>
    <t>C-520-1000-10</t>
  </si>
  <si>
    <t>520</t>
  </si>
  <si>
    <t>MEJORAMIENTO DE LA GESTION DE LAS POLITICAS PUBLICAS A TRAVES DE LAS TECNOLOGIAS DE INFORMACION TICS</t>
  </si>
  <si>
    <t>A-1-0-1-1-1</t>
  </si>
  <si>
    <t>SUELDOS</t>
  </si>
  <si>
    <t>A-1-0-1-1-2</t>
  </si>
  <si>
    <t>SUELDOS DE VACACIONES</t>
  </si>
  <si>
    <t>A-1-0-1-1-4</t>
  </si>
  <si>
    <t>INCAPACIDADES Y LICENCIA DE MATERNIDAD</t>
  </si>
  <si>
    <t>A-1-0-1-1-90</t>
  </si>
  <si>
    <t>90</t>
  </si>
  <si>
    <t>A-1-0-1-4-1</t>
  </si>
  <si>
    <t>PRIMA TECNICA SALARIAL</t>
  </si>
  <si>
    <t>A-1-0-1-4-2</t>
  </si>
  <si>
    <t>PRIMA TECNICA NO SALARIAL</t>
  </si>
  <si>
    <t>A-1-0-1-5-1</t>
  </si>
  <si>
    <t>GASTOS DE REPRESENTACION</t>
  </si>
  <si>
    <t>A-1-0-1-5-2</t>
  </si>
  <si>
    <t>BONIFICACION POR SERVICIOS PRESTADOS</t>
  </si>
  <si>
    <t>A-1-0-1-5-5</t>
  </si>
  <si>
    <t>BONIFICACION ESPECIAL DE RECREACION</t>
  </si>
  <si>
    <t>A-1-0-1-5-12</t>
  </si>
  <si>
    <t>12</t>
  </si>
  <si>
    <t>SUBSIDIO DE ALIMENTACION</t>
  </si>
  <si>
    <t>A-1-0-1-5-13</t>
  </si>
  <si>
    <t>13</t>
  </si>
  <si>
    <t>AUXILIO DE TRANSPORTE</t>
  </si>
  <si>
    <t>A-1-0-1-5-14</t>
  </si>
  <si>
    <t>14</t>
  </si>
  <si>
    <t>PRIMA DE SERVICIO</t>
  </si>
  <si>
    <t>A-1-0-1-5-15</t>
  </si>
  <si>
    <t>PRIMA DE VACACIONES</t>
  </si>
  <si>
    <t>A-1-0-1-5-16</t>
  </si>
  <si>
    <t>16</t>
  </si>
  <si>
    <t>PRIMA DE NAVIDAD</t>
  </si>
  <si>
    <t>A-1-0-1-5-19</t>
  </si>
  <si>
    <t>19</t>
  </si>
  <si>
    <t>PRIMA DE RIESGO</t>
  </si>
  <si>
    <t>A-1-0-1-5-47</t>
  </si>
  <si>
    <t>47</t>
  </si>
  <si>
    <t>PRIMA DE COORDINACION</t>
  </si>
  <si>
    <t>A-1-0-1-5-92</t>
  </si>
  <si>
    <t>92</t>
  </si>
  <si>
    <t>BONIFICACION DE DIRECCION</t>
  </si>
  <si>
    <t>A-1-0-1-9-1</t>
  </si>
  <si>
    <t>HORAS EXTRAS</t>
  </si>
  <si>
    <t>A-1-0-1-9-3</t>
  </si>
  <si>
    <t>INDEMNIZACION POR VACACIONES</t>
  </si>
  <si>
    <t>A-1-0-2-12</t>
  </si>
  <si>
    <t>HONORARIOS</t>
  </si>
  <si>
    <t>A-1-0-2-100</t>
  </si>
  <si>
    <t>100</t>
  </si>
  <si>
    <t>OTROS SERVICIOS PERSONALES INDIRECTOS</t>
  </si>
  <si>
    <t>A-1-0-5-1-1</t>
  </si>
  <si>
    <t>CAJAS DE COMPENSACION PRIVADAS</t>
  </si>
  <si>
    <t>A-1-0-5-1-3</t>
  </si>
  <si>
    <t>FONDOS ADMINISTRADORES DE PENSIONES PRIVADOS</t>
  </si>
  <si>
    <t>A-1-0-5-1-4</t>
  </si>
  <si>
    <t>EMPRESAS PRIVADAS PROMOTORAS DE SALUD</t>
  </si>
  <si>
    <t>A-1-0-5-2-2</t>
  </si>
  <si>
    <t>FONDO NACIONAL DEL AHORRO</t>
  </si>
  <si>
    <t>A-1-0-5-2-3</t>
  </si>
  <si>
    <t>FONDOS ADMINISTRADORES DE PENSIONES PUBLICOS</t>
  </si>
  <si>
    <t>A-1-0-5-2-6</t>
  </si>
  <si>
    <t>EMPRESAS PUBLICAS PROMOTORAS DE SALUD</t>
  </si>
  <si>
    <t>A-1-0-5-2-7</t>
  </si>
  <si>
    <t>7</t>
  </si>
  <si>
    <t>ADMINISTRADORAS PUBLICAS DE APORTES PARA ACCIDENTES DE TRABAJO Y ENFERMEDADES PROFESIONALES</t>
  </si>
  <si>
    <t>A-1-0-5-6</t>
  </si>
  <si>
    <t>APORTES AL ICBF</t>
  </si>
  <si>
    <t>A-1-0-5-7</t>
  </si>
  <si>
    <t>APORTES AL SENA</t>
  </si>
  <si>
    <t>A-1-0-5-8</t>
  </si>
  <si>
    <t>8</t>
  </si>
  <si>
    <t>APORTES A LA ESAP</t>
  </si>
  <si>
    <t>A-1-0-5-9</t>
  </si>
  <si>
    <t>APORTES A ESCUELAS INDUSTRIALES E INSTITUTOS TECNICOS</t>
  </si>
  <si>
    <t>A-2-0-3-50-2</t>
  </si>
  <si>
    <t>50</t>
  </si>
  <si>
    <t>IMPUESTO DE VEHICULO</t>
  </si>
  <si>
    <t>A-2-0-3-50-3</t>
  </si>
  <si>
    <t>IMPUESTO PREDIAL</t>
  </si>
  <si>
    <t>A-2-0-3-50-90</t>
  </si>
  <si>
    <t>OTROS IMPUESTOS</t>
  </si>
  <si>
    <t>A-2-0-3-51-1</t>
  </si>
  <si>
    <t>51</t>
  </si>
  <si>
    <t>MULTAS</t>
  </si>
  <si>
    <t>A-2-0-4-1-6</t>
  </si>
  <si>
    <t>EQUIPO DE SISTEMAS</t>
  </si>
  <si>
    <t>A-2-0-4-1-8</t>
  </si>
  <si>
    <t>SOFTWARE</t>
  </si>
  <si>
    <t>A-2-0-4-1-25</t>
  </si>
  <si>
    <t>OTRAS COMPRAS DE EQUIPOS</t>
  </si>
  <si>
    <t>A-2-0-4-1-26</t>
  </si>
  <si>
    <t>26</t>
  </si>
  <si>
    <t>EQUIPO DE COMUNICACIONES</t>
  </si>
  <si>
    <t>A-2-0-4-4-1</t>
  </si>
  <si>
    <t>COMBUSTIBLE Y LUBRICANTES</t>
  </si>
  <si>
    <t>A-2-0-4-4-2</t>
  </si>
  <si>
    <t>DOTACION</t>
  </si>
  <si>
    <t>A-2-0-4-4-6</t>
  </si>
  <si>
    <t>LLANTAS Y ACCESORIOS</t>
  </si>
  <si>
    <t>A-2-0-4-4-15</t>
  </si>
  <si>
    <t>PAPELERIA, UTILES DE ESCRITORIO Y OFICINA</t>
  </si>
  <si>
    <t>A-2-0-4-4-17</t>
  </si>
  <si>
    <t>17</t>
  </si>
  <si>
    <t>PRODUCTOS DE ASEO Y LIMPIEZA</t>
  </si>
  <si>
    <t>A-2-0-4-4-18</t>
  </si>
  <si>
    <t>18</t>
  </si>
  <si>
    <t>PRODUCTOS DE CAFETERIA Y RESTAURANTE</t>
  </si>
  <si>
    <t>A-2-0-4-4-20</t>
  </si>
  <si>
    <t>20</t>
  </si>
  <si>
    <t>REPUESTOS</t>
  </si>
  <si>
    <t>A-2-0-4-4-21</t>
  </si>
  <si>
    <t>21</t>
  </si>
  <si>
    <t>UTENSILIOS DE CAFETERIA</t>
  </si>
  <si>
    <t>A-2-0-4-4-23</t>
  </si>
  <si>
    <t>23</t>
  </si>
  <si>
    <t>OTROS MATERIALES Y SUMINISTROS</t>
  </si>
  <si>
    <t>A-2-0-4-5-1</t>
  </si>
  <si>
    <t>MANTENIMIENTO DE BIENES INMUEBLES</t>
  </si>
  <si>
    <t>A-2-0-4-5-2</t>
  </si>
  <si>
    <t>MANTENIMIENTO DE BIENES MUEBLES, EQUIPOS Y ENSERES</t>
  </si>
  <si>
    <t>A-2-0-4-5-5</t>
  </si>
  <si>
    <t>MANTENIMIENTO EQUIPO COMUNICACIONES Y COMPUTACION</t>
  </si>
  <si>
    <t>A-2-0-4-5-6</t>
  </si>
  <si>
    <t>MANTENIMIENTO EQUIPO DE NAVEGACION Y TRANSPORTE</t>
  </si>
  <si>
    <t>A-2-0-4-5-8</t>
  </si>
  <si>
    <t>SERVICIO DE ASEO</t>
  </si>
  <si>
    <t>A-2-0-4-5-10</t>
  </si>
  <si>
    <t>SERVICIO DE SEGURIDAD Y VIGILANCIA</t>
  </si>
  <si>
    <t>A-2-0-4-5-12</t>
  </si>
  <si>
    <t>MANTENIMIENTO DE OTROS BIENES</t>
  </si>
  <si>
    <t>A-2-0-4-6-2</t>
  </si>
  <si>
    <t>CORREO</t>
  </si>
  <si>
    <t>A-2-0-4-6-5</t>
  </si>
  <si>
    <t>SERVICIOS DE TRANSMISION DE INFORMACION</t>
  </si>
  <si>
    <t>A-2-0-4-6-7</t>
  </si>
  <si>
    <t>TRANSPORTE</t>
  </si>
  <si>
    <t>A-2-0-4-6-8</t>
  </si>
  <si>
    <t>OTROS COMUNICACIONES Y TRANSPORTE</t>
  </si>
  <si>
    <t>A-2-0-4-7-1</t>
  </si>
  <si>
    <t>ADQUISICION DE LIBROS Y REVISTAS</t>
  </si>
  <si>
    <t>A-2-0-4-7-3</t>
  </si>
  <si>
    <t>EDICION DE LIBROS,REVISTAS,ESCRITOS Y TRABAJOS TIPOGRAFICOS</t>
  </si>
  <si>
    <t>A-2-0-4-7-5</t>
  </si>
  <si>
    <t>SUSCRIPCIONES</t>
  </si>
  <si>
    <t>A-2-0-4-7-6</t>
  </si>
  <si>
    <t>OTROS GASTOS POR IMPRESOS Y PUBLICACIONES</t>
  </si>
  <si>
    <t>A-2-0-4-8-1</t>
  </si>
  <si>
    <t>ACUEDUCTO ALCANTARILLADO Y ASEO</t>
  </si>
  <si>
    <t>A-2-0-4-8-2</t>
  </si>
  <si>
    <t>ENERGIA</t>
  </si>
  <si>
    <t>A-2-0-4-8-5</t>
  </si>
  <si>
    <t>TELEFONIA MOVIL CELULAR</t>
  </si>
  <si>
    <t>A-2-0-4-8-6</t>
  </si>
  <si>
    <t>TELEFONO,FAX Y OTROS</t>
  </si>
  <si>
    <t>A-2-0-4-9-4</t>
  </si>
  <si>
    <t>SEGUROS DE INCENDIOS</t>
  </si>
  <si>
    <t>A-2-0-4-9-7</t>
  </si>
  <si>
    <t>SEGURO EQUIPOS ELECTRICOS</t>
  </si>
  <si>
    <t>A-2-0-4-9-8</t>
  </si>
  <si>
    <t>SEGURO RESPONSABILIDAD CIVIL</t>
  </si>
  <si>
    <t>A-2-0-4-9-9</t>
  </si>
  <si>
    <t>SEGURO SUSTRACCION Y HURTO</t>
  </si>
  <si>
    <t>A-2-0-4-9-13</t>
  </si>
  <si>
    <t>OTROS SEGUROS</t>
  </si>
  <si>
    <t>A-2-0-4-10-1</t>
  </si>
  <si>
    <t>ARRENDAMIENTOS BIENES MUEBLES</t>
  </si>
  <si>
    <t>A-2-0-4-10-2</t>
  </si>
  <si>
    <t>ARRENDAMIENTOS BIENES INMUEBLES</t>
  </si>
  <si>
    <t>A-2-0-4-11-1</t>
  </si>
  <si>
    <t>VIATICOS Y GASTOS DE VIAJE AL EXTERIOR</t>
  </si>
  <si>
    <t>A-2-0-4-11-2</t>
  </si>
  <si>
    <t>VIATICOS Y GASTOS DE VIAJE AL INTERIOR</t>
  </si>
  <si>
    <t>A-2-0-4-21-4</t>
  </si>
  <si>
    <t>SERVICIOS DE BIENESTAR SOCIAL</t>
  </si>
  <si>
    <t>A-2-0-4-21-8</t>
  </si>
  <si>
    <t>SERVICIOS PARA ESTIMULOS</t>
  </si>
  <si>
    <t>A-2-0-4-41-13</t>
  </si>
  <si>
    <t>41</t>
  </si>
  <si>
    <t>OTROS GASTOS POR ADQUISICION DE SERVICIOS</t>
  </si>
  <si>
    <t>C-123-1000-4-0-1010101</t>
  </si>
  <si>
    <t>1010101</t>
  </si>
  <si>
    <t>C-123-1000-4-0-1010102</t>
  </si>
  <si>
    <t>1010102</t>
  </si>
  <si>
    <t>C-123-1000-4-0-1010104</t>
  </si>
  <si>
    <t>1010104</t>
  </si>
  <si>
    <t>INCAPACIDADES Y LICENCIAS DE MATERNIDAD</t>
  </si>
  <si>
    <t>C-123-1000-4-0-1010502</t>
  </si>
  <si>
    <t>1010502</t>
  </si>
  <si>
    <t>C-123-1000-4-0-1010505</t>
  </si>
  <si>
    <t>1010505</t>
  </si>
  <si>
    <t>C-123-1000-4-0-1010514</t>
  </si>
  <si>
    <t>1010514</t>
  </si>
  <si>
    <t>C-123-1000-4-0-1010515</t>
  </si>
  <si>
    <t>1010515</t>
  </si>
  <si>
    <t>C-123-1000-4-0-1010516</t>
  </si>
  <si>
    <t>1010516</t>
  </si>
  <si>
    <t>C-123-1000-4-0-1050101</t>
  </si>
  <si>
    <t>1050101</t>
  </si>
  <si>
    <t>C-123-1000-4-0-1050103</t>
  </si>
  <si>
    <t>1050103</t>
  </si>
  <si>
    <t>C-123-1000-4-0-1050104</t>
  </si>
  <si>
    <t>1050104</t>
  </si>
  <si>
    <t>C-123-1000-4-0-1050202</t>
  </si>
  <si>
    <t>1050202</t>
  </si>
  <si>
    <t>C-123-1000-4-0-1050203</t>
  </si>
  <si>
    <t>1050203</t>
  </si>
  <si>
    <t>C-123-1000-4-0-1050207</t>
  </si>
  <si>
    <t>1050207</t>
  </si>
  <si>
    <t>C-123-1000-4-0-1050600</t>
  </si>
  <si>
    <t>1050600</t>
  </si>
  <si>
    <t>C-123-1000-4-0-1050700</t>
  </si>
  <si>
    <t>1050700</t>
  </si>
  <si>
    <t>C-123-1000-4-0-1050800</t>
  </si>
  <si>
    <t>1050800</t>
  </si>
  <si>
    <t>C-123-1000-4-0-1050900</t>
  </si>
  <si>
    <t>1050900</t>
  </si>
  <si>
    <t>C-123-1000-4-0-0000000</t>
  </si>
  <si>
    <t>0000000</t>
  </si>
  <si>
    <t>MEJORAMIENTO FORTALECIMIENTO DE LA CAPACIDAD INSTITUCIONAL PARA EL DESARROLLO DE LAS POLITICAS PUBLICAS NACIONAL</t>
  </si>
  <si>
    <t>C-123-1000-4-0-1010903</t>
  </si>
  <si>
    <t>1010903</t>
  </si>
  <si>
    <t>C-520-1000-10-0-0000000</t>
  </si>
  <si>
    <t>C-520-1000-10-0-1010903</t>
  </si>
  <si>
    <t>C-520-1000-10-0-1010547</t>
  </si>
  <si>
    <t>1010547</t>
  </si>
  <si>
    <t>C-520-1000-10-0-1010101</t>
  </si>
  <si>
    <t>C-520-1000-10-0-1010102</t>
  </si>
  <si>
    <t>C-520-1000-10-0-1010104</t>
  </si>
  <si>
    <t>C-520-1000-10-0-1010502</t>
  </si>
  <si>
    <t>C-520-1000-10-0-1010505</t>
  </si>
  <si>
    <t>C-520-1000-10-0-1010514</t>
  </si>
  <si>
    <t>C-520-1000-10-0-1010515</t>
  </si>
  <si>
    <t>C-520-1000-10-0-1010516</t>
  </si>
  <si>
    <t>C-520-1000-10-0-1050101</t>
  </si>
  <si>
    <t>C-520-1000-10-0-1050103</t>
  </si>
  <si>
    <t>C-520-1000-10-0-1050104</t>
  </si>
  <si>
    <t>C-520-1000-10-0-1050202</t>
  </si>
  <si>
    <t>C-520-1000-10-0-1050203</t>
  </si>
  <si>
    <t>C-520-1000-10-0-1050207</t>
  </si>
  <si>
    <t>C-520-1000-10-0-1050600</t>
  </si>
  <si>
    <t>C-520-1000-10-0-1050700</t>
  </si>
  <si>
    <t>C-520-1000-10-0-1050800</t>
  </si>
  <si>
    <t>C-520-1000-10-0-1050900</t>
  </si>
  <si>
    <t>FUNCIONAMIENTO</t>
  </si>
  <si>
    <t>C-123 CSF</t>
  </si>
  <si>
    <t>C-123 SSF</t>
  </si>
  <si>
    <t>C-520 CSF</t>
  </si>
  <si>
    <t>C-113</t>
  </si>
  <si>
    <t>TOTAL</t>
  </si>
  <si>
    <t>RESUMEN</t>
  </si>
  <si>
    <t>Gastos de Personal</t>
  </si>
  <si>
    <t>Gastos Generales</t>
  </si>
  <si>
    <t>Transferencias Corrientes</t>
  </si>
  <si>
    <t>Total Presupuesto de Funcionamiento</t>
  </si>
  <si>
    <t>Inversión CSF</t>
  </si>
  <si>
    <t>Inversión SSF</t>
  </si>
  <si>
    <t>Total Presupuesto Inversión</t>
  </si>
  <si>
    <t>TOTAL PRESUPUESTO</t>
  </si>
  <si>
    <t>%
Comp/
Aprop.</t>
  </si>
  <si>
    <t>%
Oblig/
Aprop.</t>
  </si>
  <si>
    <t>%
Pagos/
Aprop.</t>
  </si>
  <si>
    <t xml:space="preserve"> %
Aprop Disp/ Aprop</t>
  </si>
  <si>
    <t>%
CDPS/Aprop.</t>
  </si>
  <si>
    <t>DEPARTAMENTO ADMINISTRATIVO DE LA FUNCIÓN PÚBLICA</t>
  </si>
  <si>
    <t>REPORTE EJECUCIÓN PRESUPUESTAL</t>
  </si>
  <si>
    <t>Ejecución Presupuestal Acumulada al 31 de JULIO de 2015</t>
  </si>
  <si>
    <t>Para Julio  se incorporo en el Presupuesto de la Entidad $ 281.001.500 del convenio de la AECI</t>
  </si>
  <si>
    <t xml:space="preserve">
Función Pública</t>
  </si>
  <si>
    <t>Apropiación
2015
$</t>
  </si>
  <si>
    <t>Ejecución presupuestal a nivel de compromiso</t>
  </si>
  <si>
    <t>Ejecución presupuestal a nivel de obligación</t>
  </si>
  <si>
    <t>Meta acordada</t>
  </si>
  <si>
    <t>Resultado</t>
  </si>
  <si>
    <t>%</t>
  </si>
  <si>
    <t>$</t>
  </si>
  <si>
    <t>Funcionamiento</t>
  </si>
  <si>
    <t>Inversión</t>
  </si>
  <si>
    <t>Total</t>
  </si>
  <si>
    <t xml:space="preserve">Fuente: Grupo de Gestión Financiera Función Pública  - SIIF Nación
Cifras en millones de pesos
  </t>
  </si>
  <si>
    <t>Ejecución en tiempo</t>
  </si>
  <si>
    <t>Retraso superior al 5%</t>
  </si>
  <si>
    <t xml:space="preserve">       Retraso del 5% o menos con respecto a la meta</t>
  </si>
  <si>
    <t>C-113-1000</t>
  </si>
  <si>
    <t>Funcionamiento : 15.839</t>
  </si>
  <si>
    <t>Inversión : 9.294</t>
  </si>
  <si>
    <t>Total : 25.133</t>
  </si>
  <si>
    <t>Inversion</t>
  </si>
  <si>
    <t>Fuente: Grupo de Gestión Financiera Función Pública  - SIIF Nación</t>
  </si>
  <si>
    <t>Elaboró:</t>
  </si>
  <si>
    <t>Revisó:</t>
  </si>
  <si>
    <t>EJECUCION PROYECTOS DE INVERSION A 22 DE DICIEMBRE DE 2015</t>
  </si>
  <si>
    <t>FORTALECIMIENTO DE LOS SISTEMAS DE INFORMACIÓN DEL EMPLEO PÚBLICO EN COLOMBIA</t>
  </si>
  <si>
    <t>MEJORAMIENTO DE LA INFRAESTRUCTURA PROPIA DEL SECTOR</t>
  </si>
  <si>
    <t xml:space="preserve">Comparativo Ejecucion a 31 de enero de 2016 </t>
  </si>
  <si>
    <t>C-0501-1000-1</t>
  </si>
  <si>
    <t>0501</t>
  </si>
  <si>
    <t>C-0599-1000-1</t>
  </si>
  <si>
    <t>0599</t>
  </si>
  <si>
    <t>C-0599-1000-2</t>
  </si>
  <si>
    <t>C-0505-1000-1</t>
  </si>
  <si>
    <t>0505</t>
  </si>
  <si>
    <t>DESARROLLO Y FORTALECIMIENTO DE CAPACIDADES DE LAS ENTIDADES TERRITORIALES DE LA CIRCUNSCRIPCIÓN  NACIONAL</t>
  </si>
  <si>
    <t>C-0505-1000-2</t>
  </si>
  <si>
    <t>IMPLEMENTACIÓN Y FORTALECIMIENTO DE LAS POLÍTICAS LIDERADAS POR FUNCIÓN PÚBLICA A NIVEL  NACIONAL</t>
  </si>
  <si>
    <t>Enero-Junio</t>
  </si>
  <si>
    <t>Angela Tatiana Gonzalez Molina</t>
  </si>
  <si>
    <t>Coordinadora ( E ) Grupo de Gestion Financiera</t>
  </si>
  <si>
    <t>Lyda Saenz Chacon</t>
  </si>
  <si>
    <t>Profesional Grupo de Gestion Financiera</t>
  </si>
  <si>
    <t>Ejecución Presupuestal Acumulada a 30 de Junio de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</si>
</sst>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_(* #,##0.00_);_(* \(#,##0.00\);_(* &quot;-&quot;??_);_(@_)"/>
    <numFmt numFmtId="165" formatCode="[$-1240A]&quot;$&quot;\ #,##0.00;\(&quot;$&quot;\ #,##0.00\)"/>
    <numFmt numFmtId="166" formatCode="_(* #,##0_);_(* \(#,##0\);_(* &quot;-&quot;??_);_(@_)"/>
    <numFmt numFmtId="167" formatCode="0.0%"/>
    <numFmt numFmtId="168" formatCode="0.0"/>
    <numFmt numFmtId="169" formatCode="_(* #,##0.00000_);_(* \(#,##0.00000\);_(* &quot;-&quot;?_);_(@_)"/>
    <numFmt numFmtId="170" formatCode="_(* #,##0.000_);_(* \(#,##0.000\);_(* &quot;-&quot;??_);_(@_)"/>
    <numFmt numFmtId="171" formatCode="#,##0.00_ ;\-#,##0.00\ "/>
  </numFmts>
  <fonts count="52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sz val="8"/>
      <color rgb="FF000000"/>
      <name val="Times New Roman"/>
      <family val="1"/>
    </font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b/>
      <sz val="9"/>
      <name val="Calibri"/>
      <family val="2"/>
    </font>
    <font>
      <sz val="10"/>
      <color indexed="8"/>
      <name val="Arial"/>
      <family val="2"/>
    </font>
    <font>
      <sz val="7.5"/>
      <color indexed="8"/>
      <name val="Arial"/>
      <family val="2"/>
    </font>
    <font>
      <sz val="11"/>
      <name val="Arial"/>
      <family val="2"/>
    </font>
    <font>
      <sz val="8.5"/>
      <color indexed="8"/>
      <name val="Arial"/>
      <family val="2"/>
    </font>
    <font>
      <b/>
      <sz val="9"/>
      <color rgb="FF000000"/>
      <name val="Calibri"/>
      <family val="2"/>
      <scheme val="minor"/>
    </font>
    <font>
      <sz val="9"/>
      <name val="Calibri"/>
      <family val="2"/>
      <scheme val="minor"/>
    </font>
    <font>
      <sz val="9"/>
      <name val="Calibri"/>
      <family val="2"/>
    </font>
    <font>
      <b/>
      <sz val="9"/>
      <color rgb="FF000000"/>
      <name val="Times New Roman"/>
      <family val="1"/>
    </font>
    <font>
      <b/>
      <sz val="9"/>
      <color rgb="FF000000"/>
      <name val="Arial"/>
      <family val="2"/>
    </font>
    <font>
      <b/>
      <sz val="9"/>
      <name val="Arial"/>
      <family val="2"/>
    </font>
    <font>
      <sz val="9"/>
      <color rgb="FF000000"/>
      <name val="Calibri"/>
      <family val="2"/>
      <scheme val="minor"/>
    </font>
    <font>
      <sz val="9"/>
      <color rgb="FF000000"/>
      <name val="Arial"/>
      <family val="2"/>
    </font>
    <font>
      <sz val="9"/>
      <color indexed="8"/>
      <name val="Arial"/>
      <family val="2"/>
    </font>
    <font>
      <sz val="9"/>
      <name val="Arial"/>
      <family val="2"/>
    </font>
    <font>
      <b/>
      <sz val="10"/>
      <name val="Calibri"/>
      <family val="2"/>
    </font>
    <font>
      <b/>
      <sz val="8"/>
      <color rgb="FF000000"/>
      <name val="Arial"/>
      <family val="2"/>
    </font>
    <font>
      <b/>
      <sz val="8"/>
      <name val="Arial"/>
      <family val="2"/>
    </font>
    <font>
      <b/>
      <sz val="11"/>
      <name val="Calibri"/>
      <family val="2"/>
      <scheme val="minor"/>
    </font>
    <font>
      <sz val="16"/>
      <color theme="1"/>
      <name val="Arial Narrow"/>
      <family val="2"/>
    </font>
    <font>
      <sz val="12"/>
      <color theme="1"/>
      <name val="Arial Narrow"/>
      <family val="2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4"/>
      <color theme="1"/>
      <name val="Calibri"/>
      <family val="2"/>
    </font>
    <font>
      <b/>
      <sz val="14"/>
      <color theme="1"/>
      <name val="Arial"/>
      <family val="2"/>
    </font>
    <font>
      <sz val="12"/>
      <color theme="1"/>
      <name val="Calibri"/>
      <family val="2"/>
    </font>
    <font>
      <sz val="18"/>
      <color theme="1"/>
      <name val="Calibri"/>
      <family val="2"/>
    </font>
    <font>
      <b/>
      <sz val="9"/>
      <color rgb="FF000000"/>
      <name val="Cambria"/>
      <family val="1"/>
    </font>
    <font>
      <sz val="9"/>
      <name val="Cambria"/>
      <family val="1"/>
    </font>
    <font>
      <b/>
      <sz val="11"/>
      <name val="Cambria"/>
      <family val="1"/>
    </font>
    <font>
      <b/>
      <sz val="9"/>
      <name val="Cambria"/>
      <family val="1"/>
    </font>
    <font>
      <b/>
      <sz val="11"/>
      <color rgb="FF000000"/>
      <name val="Cambria"/>
      <family val="1"/>
    </font>
    <font>
      <sz val="11"/>
      <name val="Cambria"/>
      <family val="1"/>
    </font>
    <font>
      <sz val="9"/>
      <color rgb="FF000000"/>
      <name val="Cambria"/>
      <family val="1"/>
    </font>
    <font>
      <b/>
      <sz val="9"/>
      <color indexed="8"/>
      <name val="Cambria"/>
      <family val="1"/>
    </font>
    <font>
      <sz val="9"/>
      <color indexed="8"/>
      <name val="Cambria"/>
      <family val="1"/>
    </font>
    <font>
      <b/>
      <sz val="12"/>
      <color indexed="8"/>
      <name val="Cambria"/>
      <family val="1"/>
    </font>
    <font>
      <sz val="12"/>
      <name val="Cambria"/>
      <family val="1"/>
    </font>
    <font>
      <sz val="12"/>
      <color rgb="FF000000"/>
      <name val="Cambria"/>
      <family val="1"/>
    </font>
    <font>
      <b/>
      <sz val="12"/>
      <name val="Cambria"/>
      <family val="1"/>
    </font>
    <font>
      <b/>
      <sz val="10"/>
      <color rgb="FF000000"/>
      <name val="Cambria"/>
      <family val="1"/>
    </font>
    <font>
      <b/>
      <sz val="10"/>
      <name val="Cambria"/>
      <family val="1"/>
    </font>
    <font>
      <b/>
      <sz val="10"/>
      <color rgb="FF000000"/>
      <name val="Times New Roman"/>
      <family val="1"/>
    </font>
  </fonts>
  <fills count="20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51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theme="9" tint="-0.24994659260841701"/>
      </left>
      <right style="medium">
        <color theme="9" tint="-0.24994659260841701"/>
      </right>
      <top style="medium">
        <color theme="9" tint="-0.24994659260841701"/>
      </top>
      <bottom/>
      <diagonal/>
    </border>
    <border>
      <left style="thick">
        <color theme="9" tint="-0.24994659260841701"/>
      </left>
      <right style="thick">
        <color theme="9" tint="-0.24994659260841701"/>
      </right>
      <top style="thick">
        <color theme="9" tint="-0.24994659260841701"/>
      </top>
      <bottom style="thick">
        <color theme="9" tint="-0.24994659260841701"/>
      </bottom>
      <diagonal/>
    </border>
    <border>
      <left style="medium">
        <color theme="9" tint="-0.24994659260841701"/>
      </left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medium">
        <color theme="9" tint="-0.24994659260841701"/>
      </left>
      <right style="medium">
        <color theme="9" tint="-0.24994659260841701"/>
      </right>
      <top/>
      <bottom style="medium">
        <color theme="9" tint="-0.24994659260841701"/>
      </bottom>
      <diagonal/>
    </border>
    <border>
      <left style="thick">
        <color theme="9" tint="-0.24994659260841701"/>
      </left>
      <right style="thick">
        <color theme="9" tint="-0.24994659260841701"/>
      </right>
      <top style="thick">
        <color theme="9" tint="-0.24994659260841701"/>
      </top>
      <bottom/>
      <diagonal/>
    </border>
    <border>
      <left style="thick">
        <color theme="9" tint="-0.24994659260841701"/>
      </left>
      <right style="thick">
        <color theme="9" tint="-0.24994659260841701"/>
      </right>
      <top/>
      <bottom style="thick">
        <color theme="9" tint="-0.24994659260841701"/>
      </bottom>
      <diagonal/>
    </border>
    <border>
      <left style="thick">
        <color theme="9" tint="-0.24994659260841701"/>
      </left>
      <right/>
      <top style="thick">
        <color theme="9" tint="-0.24994659260841701"/>
      </top>
      <bottom/>
      <diagonal/>
    </border>
    <border>
      <left/>
      <right style="thick">
        <color theme="9" tint="-0.24994659260841701"/>
      </right>
      <top style="thick">
        <color theme="9" tint="-0.24994659260841701"/>
      </top>
      <bottom/>
      <diagonal/>
    </border>
    <border>
      <left style="thick">
        <color theme="9" tint="-0.24994659260841701"/>
      </left>
      <right/>
      <top/>
      <bottom style="thick">
        <color theme="9" tint="-0.24994659260841701"/>
      </bottom>
      <diagonal/>
    </border>
    <border>
      <left/>
      <right style="thick">
        <color theme="9" tint="-0.24994659260841701"/>
      </right>
      <top/>
      <bottom style="thick">
        <color theme="9" tint="-0.2499465926084170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258">
    <xf numFmtId="0" fontId="1" fillId="0" borderId="0" xfId="0" applyFont="1" applyFill="1" applyBorder="1"/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0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left" vertical="center" wrapText="1" readingOrder="1"/>
    </xf>
    <xf numFmtId="0" fontId="3" fillId="0" borderId="1" xfId="0" applyNumberFormat="1" applyFont="1" applyFill="1" applyBorder="1" applyAlignment="1">
      <alignment vertical="center" wrapText="1" readingOrder="1"/>
    </xf>
    <xf numFmtId="165" fontId="3" fillId="0" borderId="1" xfId="0" applyNumberFormat="1" applyFont="1" applyFill="1" applyBorder="1" applyAlignment="1">
      <alignment horizontal="right" vertical="center" wrapText="1" readingOrder="1"/>
    </xf>
    <xf numFmtId="165" fontId="1" fillId="0" borderId="0" xfId="0" applyNumberFormat="1" applyFont="1" applyFill="1" applyBorder="1"/>
    <xf numFmtId="14" fontId="3" fillId="0" borderId="1" xfId="0" applyNumberFormat="1" applyFont="1" applyFill="1" applyBorder="1" applyAlignment="1">
      <alignment horizontal="center" vertical="center" wrapText="1" readingOrder="1"/>
    </xf>
    <xf numFmtId="0" fontId="5" fillId="0" borderId="0" xfId="0" applyFont="1" applyFill="1" applyBorder="1"/>
    <xf numFmtId="164" fontId="6" fillId="2" borderId="0" xfId="1" applyFont="1" applyFill="1" applyBorder="1"/>
    <xf numFmtId="165" fontId="6" fillId="3" borderId="0" xfId="1" applyNumberFormat="1" applyFont="1" applyFill="1" applyBorder="1"/>
    <xf numFmtId="164" fontId="6" fillId="4" borderId="0" xfId="1" applyFont="1" applyFill="1" applyBorder="1"/>
    <xf numFmtId="164" fontId="6" fillId="5" borderId="0" xfId="1" applyFont="1" applyFill="1" applyBorder="1"/>
    <xf numFmtId="164" fontId="6" fillId="7" borderId="0" xfId="1" applyFont="1" applyFill="1" applyBorder="1"/>
    <xf numFmtId="164" fontId="1" fillId="0" borderId="0" xfId="0" applyNumberFormat="1" applyFont="1" applyFill="1" applyBorder="1"/>
    <xf numFmtId="164" fontId="6" fillId="6" borderId="0" xfId="0" applyNumberFormat="1" applyFont="1" applyFill="1" applyBorder="1"/>
    <xf numFmtId="164" fontId="6" fillId="8" borderId="0" xfId="0" applyNumberFormat="1" applyFont="1" applyFill="1" applyBorder="1"/>
    <xf numFmtId="4" fontId="8" fillId="0" borderId="0" xfId="0" applyNumberFormat="1" applyFont="1" applyFill="1" applyBorder="1" applyAlignment="1" applyProtection="1">
      <alignment horizontal="center"/>
    </xf>
    <xf numFmtId="4" fontId="9" fillId="0" borderId="0" xfId="0" applyNumberFormat="1" applyFont="1" applyFill="1" applyBorder="1" applyAlignment="1" applyProtection="1"/>
    <xf numFmtId="4" fontId="10" fillId="0" borderId="0" xfId="0" applyNumberFormat="1" applyFont="1" applyFill="1" applyBorder="1" applyAlignment="1" applyProtection="1"/>
    <xf numFmtId="4" fontId="11" fillId="0" borderId="0" xfId="0" applyNumberFormat="1" applyFont="1" applyFill="1" applyBorder="1" applyAlignment="1" applyProtection="1">
      <alignment horizontal="center" vertical="center"/>
    </xf>
    <xf numFmtId="0" fontId="12" fillId="0" borderId="0" xfId="0" applyNumberFormat="1" applyFont="1" applyFill="1" applyBorder="1" applyAlignment="1">
      <alignment horizontal="center" vertical="center" wrapText="1" readingOrder="1"/>
    </xf>
    <xf numFmtId="0" fontId="13" fillId="0" borderId="0" xfId="0" applyFont="1" applyFill="1" applyBorder="1"/>
    <xf numFmtId="0" fontId="14" fillId="0" borderId="0" xfId="0" applyFont="1" applyFill="1" applyBorder="1"/>
    <xf numFmtId="0" fontId="15" fillId="0" borderId="0" xfId="0" applyNumberFormat="1" applyFont="1" applyFill="1" applyBorder="1" applyAlignment="1">
      <alignment horizontal="center" vertical="center" wrapText="1" readingOrder="1"/>
    </xf>
    <xf numFmtId="0" fontId="12" fillId="0" borderId="2" xfId="0" applyNumberFormat="1" applyFont="1" applyFill="1" applyBorder="1" applyAlignment="1">
      <alignment horizontal="center" vertical="center" wrapText="1" readingOrder="1"/>
    </xf>
    <xf numFmtId="0" fontId="16" fillId="0" borderId="2" xfId="0" applyNumberFormat="1" applyFont="1" applyFill="1" applyBorder="1" applyAlignment="1">
      <alignment horizontal="center" vertical="center" wrapText="1" readingOrder="1"/>
    </xf>
    <xf numFmtId="0" fontId="16" fillId="5" borderId="2" xfId="0" applyNumberFormat="1" applyFont="1" applyFill="1" applyBorder="1" applyAlignment="1">
      <alignment horizontal="center" vertical="center" wrapText="1" readingOrder="1"/>
    </xf>
    <xf numFmtId="0" fontId="16" fillId="4" borderId="2" xfId="0" applyNumberFormat="1" applyFont="1" applyFill="1" applyBorder="1" applyAlignment="1">
      <alignment horizontal="center" vertical="center" wrapText="1" readingOrder="1"/>
    </xf>
    <xf numFmtId="0" fontId="16" fillId="9" borderId="2" xfId="0" applyNumberFormat="1" applyFont="1" applyFill="1" applyBorder="1" applyAlignment="1">
      <alignment horizontal="center" vertical="center" wrapText="1" readingOrder="1"/>
    </xf>
    <xf numFmtId="0" fontId="17" fillId="5" borderId="2" xfId="0" applyFont="1" applyFill="1" applyBorder="1" applyAlignment="1">
      <alignment horizontal="center" vertical="center" wrapText="1"/>
    </xf>
    <xf numFmtId="0" fontId="17" fillId="4" borderId="2" xfId="0" applyFont="1" applyFill="1" applyBorder="1" applyAlignment="1">
      <alignment horizontal="center" vertical="center" wrapText="1"/>
    </xf>
    <xf numFmtId="0" fontId="17" fillId="9" borderId="2" xfId="0" applyFont="1" applyFill="1" applyBorder="1" applyAlignment="1">
      <alignment horizontal="center" vertical="center" wrapText="1"/>
    </xf>
    <xf numFmtId="0" fontId="17" fillId="10" borderId="2" xfId="0" applyFont="1" applyFill="1" applyBorder="1" applyAlignment="1">
      <alignment horizontal="center" vertical="center" wrapText="1"/>
    </xf>
    <xf numFmtId="0" fontId="17" fillId="11" borderId="2" xfId="0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vertical="center" wrapText="1" readingOrder="1"/>
    </xf>
    <xf numFmtId="0" fontId="18" fillId="0" borderId="1" xfId="0" applyNumberFormat="1" applyFont="1" applyFill="1" applyBorder="1" applyAlignment="1">
      <alignment horizontal="center" vertical="center" wrapText="1" readingOrder="1"/>
    </xf>
    <xf numFmtId="0" fontId="19" fillId="0" borderId="3" xfId="0" applyNumberFormat="1" applyFont="1" applyFill="1" applyBorder="1" applyAlignment="1">
      <alignment horizontal="left" vertical="center" wrapText="1" readingOrder="1"/>
    </xf>
    <xf numFmtId="164" fontId="19" fillId="0" borderId="3" xfId="1" applyFont="1" applyFill="1" applyBorder="1" applyAlignment="1">
      <alignment horizontal="left" vertical="center" wrapText="1" readingOrder="1"/>
    </xf>
    <xf numFmtId="2" fontId="14" fillId="0" borderId="0" xfId="0" applyNumberFormat="1" applyFont="1" applyFill="1" applyBorder="1"/>
    <xf numFmtId="4" fontId="20" fillId="0" borderId="0" xfId="0" applyNumberFormat="1" applyFont="1" applyFill="1" applyBorder="1" applyAlignment="1" applyProtection="1">
      <alignment horizontal="center"/>
    </xf>
    <xf numFmtId="4" fontId="20" fillId="0" borderId="0" xfId="0" applyNumberFormat="1" applyFont="1" applyFill="1" applyBorder="1" applyAlignment="1" applyProtection="1"/>
    <xf numFmtId="4" fontId="21" fillId="0" borderId="0" xfId="0" applyNumberFormat="1" applyFont="1" applyFill="1" applyBorder="1" applyAlignment="1" applyProtection="1"/>
    <xf numFmtId="4" fontId="20" fillId="0" borderId="0" xfId="0" applyNumberFormat="1" applyFont="1" applyFill="1" applyBorder="1" applyAlignment="1" applyProtection="1">
      <alignment horizontal="center" vertical="center"/>
    </xf>
    <xf numFmtId="0" fontId="21" fillId="0" borderId="0" xfId="0" applyFont="1" applyFill="1" applyBorder="1"/>
    <xf numFmtId="2" fontId="21" fillId="0" borderId="0" xfId="0" applyNumberFormat="1" applyFont="1" applyFill="1" applyBorder="1"/>
    <xf numFmtId="0" fontId="19" fillId="0" borderId="1" xfId="0" applyNumberFormat="1" applyFont="1" applyFill="1" applyBorder="1" applyAlignment="1">
      <alignment vertical="center" wrapText="1" readingOrder="1"/>
    </xf>
    <xf numFmtId="0" fontId="19" fillId="0" borderId="1" xfId="0" applyNumberFormat="1" applyFont="1" applyFill="1" applyBorder="1" applyAlignment="1">
      <alignment horizontal="center" vertical="center" wrapText="1" readingOrder="1"/>
    </xf>
    <xf numFmtId="2" fontId="17" fillId="9" borderId="0" xfId="0" applyNumberFormat="1" applyFont="1" applyFill="1" applyBorder="1"/>
    <xf numFmtId="164" fontId="16" fillId="9" borderId="3" xfId="1" applyFont="1" applyFill="1" applyBorder="1" applyAlignment="1">
      <alignment horizontal="left" vertical="center" wrapText="1" readingOrder="1"/>
    </xf>
    <xf numFmtId="39" fontId="5" fillId="0" borderId="0" xfId="0" applyNumberFormat="1" applyFont="1" applyFill="1" applyBorder="1"/>
    <xf numFmtId="39" fontId="5" fillId="12" borderId="0" xfId="0" applyNumberFormat="1" applyFont="1" applyFill="1" applyBorder="1"/>
    <xf numFmtId="2" fontId="21" fillId="12" borderId="0" xfId="0" applyNumberFormat="1" applyFont="1" applyFill="1" applyBorder="1"/>
    <xf numFmtId="39" fontId="5" fillId="5" borderId="0" xfId="0" applyNumberFormat="1" applyFont="1" applyFill="1" applyBorder="1"/>
    <xf numFmtId="2" fontId="21" fillId="5" borderId="0" xfId="0" applyNumberFormat="1" applyFont="1" applyFill="1" applyBorder="1"/>
    <xf numFmtId="2" fontId="5" fillId="0" borderId="0" xfId="0" applyNumberFormat="1" applyFont="1" applyFill="1" applyBorder="1"/>
    <xf numFmtId="0" fontId="19" fillId="0" borderId="3" xfId="0" applyNumberFormat="1" applyFont="1" applyFill="1" applyBorder="1" applyAlignment="1">
      <alignment horizontal="center" vertical="center" wrapText="1" readingOrder="1"/>
    </xf>
    <xf numFmtId="0" fontId="22" fillId="0" borderId="0" xfId="0" applyFont="1" applyFill="1" applyBorder="1"/>
    <xf numFmtId="0" fontId="23" fillId="0" borderId="16" xfId="0" applyNumberFormat="1" applyFont="1" applyFill="1" applyBorder="1" applyAlignment="1">
      <alignment horizontal="center" vertical="center" wrapText="1" readingOrder="1"/>
    </xf>
    <xf numFmtId="0" fontId="23" fillId="13" borderId="16" xfId="0" applyNumberFormat="1" applyFont="1" applyFill="1" applyBorder="1" applyAlignment="1">
      <alignment horizontal="center" vertical="center" wrapText="1" readingOrder="1"/>
    </xf>
    <xf numFmtId="0" fontId="23" fillId="4" borderId="16" xfId="0" applyNumberFormat="1" applyFont="1" applyFill="1" applyBorder="1" applyAlignment="1">
      <alignment horizontal="center" vertical="center" wrapText="1" readingOrder="1"/>
    </xf>
    <xf numFmtId="0" fontId="23" fillId="14" borderId="23" xfId="0" applyNumberFormat="1" applyFont="1" applyFill="1" applyBorder="1" applyAlignment="1">
      <alignment horizontal="center" vertical="center" wrapText="1" readingOrder="1"/>
    </xf>
    <xf numFmtId="0" fontId="24" fillId="5" borderId="23" xfId="0" applyFont="1" applyFill="1" applyBorder="1" applyAlignment="1">
      <alignment horizontal="center" vertical="center" wrapText="1"/>
    </xf>
    <xf numFmtId="0" fontId="24" fillId="4" borderId="23" xfId="0" applyFont="1" applyFill="1" applyBorder="1" applyAlignment="1">
      <alignment horizontal="center" vertical="center" wrapText="1"/>
    </xf>
    <xf numFmtId="0" fontId="24" fillId="9" borderId="24" xfId="0" applyFont="1" applyFill="1" applyBorder="1" applyAlignment="1">
      <alignment horizontal="center" vertical="center" wrapText="1"/>
    </xf>
    <xf numFmtId="0" fontId="25" fillId="0" borderId="0" xfId="0" applyFont="1" applyBorder="1" applyAlignment="1">
      <alignment horizontal="center" vertical="top" wrapText="1"/>
    </xf>
    <xf numFmtId="166" fontId="25" fillId="0" borderId="0" xfId="0" applyNumberFormat="1" applyFont="1" applyBorder="1" applyAlignment="1">
      <alignment horizontal="center" vertical="top" wrapText="1"/>
    </xf>
    <xf numFmtId="0" fontId="25" fillId="0" borderId="0" xfId="0" applyFont="1" applyBorder="1" applyAlignment="1">
      <alignment horizontal="center" vertical="center" wrapText="1"/>
    </xf>
    <xf numFmtId="168" fontId="1" fillId="0" borderId="0" xfId="0" applyNumberFormat="1" applyFont="1" applyFill="1" applyBorder="1"/>
    <xf numFmtId="0" fontId="0" fillId="0" borderId="0" xfId="0" applyBorder="1"/>
    <xf numFmtId="0" fontId="27" fillId="0" borderId="0" xfId="0" applyFont="1" applyFill="1" applyBorder="1" applyAlignment="1">
      <alignment vertical="center"/>
    </xf>
    <xf numFmtId="0" fontId="26" fillId="0" borderId="29" xfId="0" applyFont="1" applyFill="1" applyBorder="1" applyAlignment="1">
      <alignment vertical="center"/>
    </xf>
    <xf numFmtId="167" fontId="26" fillId="0" borderId="29" xfId="2" applyNumberFormat="1" applyFont="1" applyFill="1" applyBorder="1" applyAlignment="1">
      <alignment horizontal="center" vertical="center"/>
    </xf>
    <xf numFmtId="166" fontId="26" fillId="0" borderId="29" xfId="1" applyNumberFormat="1" applyFont="1" applyFill="1" applyBorder="1" applyAlignment="1">
      <alignment horizontal="center" vertical="center"/>
    </xf>
    <xf numFmtId="0" fontId="26" fillId="0" borderId="30" xfId="0" applyFont="1" applyBorder="1" applyAlignment="1">
      <alignment vertical="center"/>
    </xf>
    <xf numFmtId="0" fontId="26" fillId="15" borderId="30" xfId="0" applyFont="1" applyFill="1" applyBorder="1" applyAlignment="1">
      <alignment horizontal="center" vertical="center"/>
    </xf>
    <xf numFmtId="0" fontId="26" fillId="0" borderId="30" xfId="0" applyFont="1" applyBorder="1" applyAlignment="1">
      <alignment horizontal="center" vertical="center"/>
    </xf>
    <xf numFmtId="169" fontId="1" fillId="0" borderId="0" xfId="0" applyNumberFormat="1" applyFont="1" applyFill="1" applyBorder="1"/>
    <xf numFmtId="170" fontId="1" fillId="0" borderId="0" xfId="0" applyNumberFormat="1" applyFont="1" applyFill="1" applyBorder="1"/>
    <xf numFmtId="0" fontId="1" fillId="0" borderId="2" xfId="0" applyFont="1" applyFill="1" applyBorder="1"/>
    <xf numFmtId="164" fontId="1" fillId="0" borderId="2" xfId="1" applyFont="1" applyFill="1" applyBorder="1"/>
    <xf numFmtId="164" fontId="1" fillId="0" borderId="2" xfId="0" applyNumberFormat="1" applyFont="1" applyFill="1" applyBorder="1"/>
    <xf numFmtId="0" fontId="25" fillId="0" borderId="0" xfId="0" applyFont="1" applyBorder="1" applyAlignment="1">
      <alignment horizontal="left" vertical="top" wrapText="1"/>
    </xf>
    <xf numFmtId="0" fontId="25" fillId="0" borderId="0" xfId="0" applyFont="1" applyBorder="1" applyAlignment="1">
      <alignment horizontal="center" vertical="top" wrapText="1"/>
    </xf>
    <xf numFmtId="10" fontId="26" fillId="0" borderId="30" xfId="2" applyNumberFormat="1" applyFont="1" applyBorder="1" applyAlignment="1">
      <alignment horizontal="center" vertical="center"/>
    </xf>
    <xf numFmtId="0" fontId="29" fillId="0" borderId="0" xfId="0" applyFont="1" applyFill="1" applyBorder="1"/>
    <xf numFmtId="0" fontId="30" fillId="0" borderId="2" xfId="0" applyFont="1" applyFill="1" applyBorder="1" applyAlignment="1">
      <alignment horizontal="center" vertical="center"/>
    </xf>
    <xf numFmtId="0" fontId="30" fillId="0" borderId="2" xfId="0" applyFont="1" applyFill="1" applyBorder="1" applyAlignment="1">
      <alignment horizontal="center"/>
    </xf>
    <xf numFmtId="10" fontId="30" fillId="0" borderId="2" xfId="2" applyNumberFormat="1" applyFont="1" applyFill="1" applyBorder="1" applyAlignment="1">
      <alignment horizontal="right" vertical="center"/>
    </xf>
    <xf numFmtId="166" fontId="30" fillId="0" borderId="2" xfId="1" applyNumberFormat="1" applyFont="1" applyFill="1" applyBorder="1" applyAlignment="1">
      <alignment horizontal="right" vertical="center"/>
    </xf>
    <xf numFmtId="0" fontId="31" fillId="0" borderId="0" xfId="0" applyFont="1" applyFill="1" applyBorder="1"/>
    <xf numFmtId="0" fontId="31" fillId="0" borderId="5" xfId="0" applyFont="1" applyFill="1" applyBorder="1" applyAlignment="1">
      <alignment wrapText="1"/>
    </xf>
    <xf numFmtId="0" fontId="31" fillId="0" borderId="2" xfId="0" applyFont="1" applyFill="1" applyBorder="1" applyAlignment="1">
      <alignment wrapText="1"/>
    </xf>
    <xf numFmtId="0" fontId="31" fillId="0" borderId="20" xfId="0" applyFont="1" applyFill="1" applyBorder="1" applyAlignment="1">
      <alignment wrapText="1"/>
    </xf>
    <xf numFmtId="0" fontId="30" fillId="0" borderId="12" xfId="0" applyFont="1" applyFill="1" applyBorder="1" applyAlignment="1">
      <alignment horizontal="center" vertical="center"/>
    </xf>
    <xf numFmtId="0" fontId="30" fillId="0" borderId="19" xfId="0" applyFont="1" applyFill="1" applyBorder="1" applyAlignment="1">
      <alignment horizontal="center" vertical="center"/>
    </xf>
    <xf numFmtId="10" fontId="30" fillId="0" borderId="12" xfId="2" applyNumberFormat="1" applyFont="1" applyFill="1" applyBorder="1" applyAlignment="1">
      <alignment horizontal="right" vertical="center"/>
    </xf>
    <xf numFmtId="166" fontId="30" fillId="0" borderId="19" xfId="1" applyNumberFormat="1" applyFont="1" applyFill="1" applyBorder="1" applyAlignment="1">
      <alignment horizontal="left" vertical="center"/>
    </xf>
    <xf numFmtId="166" fontId="30" fillId="0" borderId="19" xfId="1" applyNumberFormat="1" applyFont="1" applyFill="1" applyBorder="1" applyAlignment="1">
      <alignment horizontal="right" vertical="center"/>
    </xf>
    <xf numFmtId="10" fontId="30" fillId="0" borderId="13" xfId="2" applyNumberFormat="1" applyFont="1" applyFill="1" applyBorder="1" applyAlignment="1">
      <alignment horizontal="right" vertical="center"/>
    </xf>
    <xf numFmtId="166" fontId="30" fillId="0" borderId="20" xfId="1" applyNumberFormat="1" applyFont="1" applyFill="1" applyBorder="1" applyAlignment="1">
      <alignment horizontal="right" vertical="center"/>
    </xf>
    <xf numFmtId="10" fontId="30" fillId="0" borderId="20" xfId="2" applyNumberFormat="1" applyFont="1" applyFill="1" applyBorder="1" applyAlignment="1">
      <alignment horizontal="right" vertical="center"/>
    </xf>
    <xf numFmtId="166" fontId="30" fillId="0" borderId="21" xfId="1" applyNumberFormat="1" applyFont="1" applyFill="1" applyBorder="1" applyAlignment="1">
      <alignment horizontal="right" vertical="center"/>
    </xf>
    <xf numFmtId="0" fontId="30" fillId="16" borderId="12" xfId="0" applyFont="1" applyFill="1" applyBorder="1" applyAlignment="1">
      <alignment vertical="center"/>
    </xf>
    <xf numFmtId="0" fontId="30" fillId="16" borderId="13" xfId="0" applyFont="1" applyFill="1" applyBorder="1" applyAlignment="1">
      <alignment vertical="center"/>
    </xf>
    <xf numFmtId="0" fontId="30" fillId="16" borderId="2" xfId="0" applyFont="1" applyFill="1" applyBorder="1" applyAlignment="1">
      <alignment horizontal="center"/>
    </xf>
    <xf numFmtId="0" fontId="30" fillId="16" borderId="2" xfId="0" applyFont="1" applyFill="1" applyBorder="1" applyAlignment="1">
      <alignment horizontal="center" vertical="center"/>
    </xf>
    <xf numFmtId="0" fontId="30" fillId="16" borderId="19" xfId="0" applyFont="1" applyFill="1" applyBorder="1" applyAlignment="1">
      <alignment horizontal="center" vertical="center"/>
    </xf>
    <xf numFmtId="166" fontId="30" fillId="0" borderId="12" xfId="1" applyNumberFormat="1" applyFont="1" applyFill="1" applyBorder="1" applyAlignment="1">
      <alignment horizontal="center" vertical="center"/>
    </xf>
    <xf numFmtId="166" fontId="30" fillId="0" borderId="13" xfId="1" applyNumberFormat="1" applyFont="1" applyFill="1" applyBorder="1" applyAlignment="1">
      <alignment horizontal="center" vertical="center"/>
    </xf>
    <xf numFmtId="0" fontId="30" fillId="16" borderId="45" xfId="0" applyFont="1" applyFill="1" applyBorder="1" applyAlignment="1">
      <alignment vertical="center"/>
    </xf>
    <xf numFmtId="0" fontId="30" fillId="16" borderId="46" xfId="0" applyFont="1" applyFill="1" applyBorder="1" applyAlignment="1">
      <alignment vertical="center"/>
    </xf>
    <xf numFmtId="0" fontId="33" fillId="16" borderId="16" xfId="0" applyFont="1" applyFill="1" applyBorder="1" applyAlignment="1">
      <alignment horizontal="center" vertical="center" wrapText="1"/>
    </xf>
    <xf numFmtId="0" fontId="33" fillId="16" borderId="17" xfId="0" applyFont="1" applyFill="1" applyBorder="1" applyAlignment="1">
      <alignment horizontal="center" vertical="center" wrapText="1"/>
    </xf>
    <xf numFmtId="0" fontId="34" fillId="0" borderId="4" xfId="0" applyFont="1" applyFill="1" applyBorder="1" applyAlignment="1">
      <alignment vertical="center"/>
    </xf>
    <xf numFmtId="0" fontId="34" fillId="0" borderId="5" xfId="0" applyFont="1" applyFill="1" applyBorder="1" applyAlignment="1">
      <alignment horizontal="center" vertical="center"/>
    </xf>
    <xf numFmtId="0" fontId="34" fillId="0" borderId="12" xfId="0" applyFont="1" applyFill="1" applyBorder="1" applyAlignment="1">
      <alignment vertical="center"/>
    </xf>
    <xf numFmtId="0" fontId="34" fillId="0" borderId="2" xfId="0" applyFont="1" applyFill="1" applyBorder="1" applyAlignment="1">
      <alignment horizontal="center" vertical="center"/>
    </xf>
    <xf numFmtId="0" fontId="34" fillId="0" borderId="13" xfId="0" applyFont="1" applyFill="1" applyBorder="1" applyAlignment="1">
      <alignment vertical="center"/>
    </xf>
    <xf numFmtId="0" fontId="34" fillId="0" borderId="20" xfId="0" applyFont="1" applyFill="1" applyBorder="1" applyAlignment="1">
      <alignment horizontal="center" vertical="center"/>
    </xf>
    <xf numFmtId="168" fontId="35" fillId="0" borderId="5" xfId="0" applyNumberFormat="1" applyFont="1" applyFill="1" applyBorder="1" applyAlignment="1">
      <alignment horizontal="center" vertical="center"/>
    </xf>
    <xf numFmtId="168" fontId="35" fillId="0" borderId="38" xfId="0" applyNumberFormat="1" applyFont="1" applyFill="1" applyBorder="1" applyAlignment="1">
      <alignment horizontal="center" vertical="center"/>
    </xf>
    <xf numFmtId="168" fontId="35" fillId="0" borderId="2" xfId="0" applyNumberFormat="1" applyFont="1" applyFill="1" applyBorder="1" applyAlignment="1">
      <alignment horizontal="center" vertical="center"/>
    </xf>
    <xf numFmtId="168" fontId="35" fillId="0" borderId="19" xfId="0" applyNumberFormat="1" applyFont="1" applyFill="1" applyBorder="1" applyAlignment="1">
      <alignment horizontal="center" vertical="center"/>
    </xf>
    <xf numFmtId="168" fontId="35" fillId="0" borderId="20" xfId="0" applyNumberFormat="1" applyFont="1" applyFill="1" applyBorder="1" applyAlignment="1">
      <alignment horizontal="center" vertical="center"/>
    </xf>
    <xf numFmtId="168" fontId="35" fillId="0" borderId="21" xfId="0" applyNumberFormat="1" applyFont="1" applyFill="1" applyBorder="1" applyAlignment="1">
      <alignment horizontal="center" vertical="center"/>
    </xf>
    <xf numFmtId="166" fontId="30" fillId="0" borderId="19" xfId="1" applyNumberFormat="1" applyFont="1" applyFill="1" applyBorder="1" applyAlignment="1">
      <alignment vertical="center"/>
    </xf>
    <xf numFmtId="166" fontId="30" fillId="0" borderId="21" xfId="1" applyNumberFormat="1" applyFont="1" applyFill="1" applyBorder="1" applyAlignment="1">
      <alignment vertical="center"/>
    </xf>
    <xf numFmtId="0" fontId="36" fillId="0" borderId="0" xfId="0" applyNumberFormat="1" applyFont="1" applyFill="1" applyBorder="1" applyAlignment="1">
      <alignment horizontal="center" vertical="center" wrapText="1" readingOrder="1"/>
    </xf>
    <xf numFmtId="0" fontId="37" fillId="0" borderId="0" xfId="0" applyFont="1" applyFill="1" applyBorder="1"/>
    <xf numFmtId="0" fontId="39" fillId="0" borderId="0" xfId="0" applyFont="1" applyFill="1" applyBorder="1" applyAlignment="1"/>
    <xf numFmtId="0" fontId="39" fillId="0" borderId="0" xfId="0" applyFont="1" applyFill="1" applyBorder="1" applyAlignment="1">
      <alignment horizontal="center"/>
    </xf>
    <xf numFmtId="0" fontId="40" fillId="0" borderId="0" xfId="0" applyNumberFormat="1" applyFont="1" applyFill="1" applyBorder="1" applyAlignment="1">
      <alignment horizontal="center" vertical="center" wrapText="1" readingOrder="1"/>
    </xf>
    <xf numFmtId="0" fontId="41" fillId="0" borderId="0" xfId="0" applyFont="1" applyFill="1" applyBorder="1"/>
    <xf numFmtId="0" fontId="42" fillId="0" borderId="8" xfId="0" applyNumberFormat="1" applyFont="1" applyFill="1" applyBorder="1" applyAlignment="1">
      <alignment horizontal="center" vertical="center" wrapText="1" readingOrder="1"/>
    </xf>
    <xf numFmtId="0" fontId="42" fillId="0" borderId="10" xfId="0" applyNumberFormat="1" applyFont="1" applyFill="1" applyBorder="1" applyAlignment="1">
      <alignment horizontal="center" vertical="center" wrapText="1" readingOrder="1"/>
    </xf>
    <xf numFmtId="164" fontId="42" fillId="0" borderId="10" xfId="1" applyFont="1" applyFill="1" applyBorder="1" applyAlignment="1">
      <alignment horizontal="left" vertical="center" wrapText="1" readingOrder="1"/>
    </xf>
    <xf numFmtId="0" fontId="42" fillId="0" borderId="12" xfId="0" applyNumberFormat="1" applyFont="1" applyFill="1" applyBorder="1" applyAlignment="1">
      <alignment horizontal="center" vertical="center" wrapText="1" readingOrder="1"/>
    </xf>
    <xf numFmtId="0" fontId="42" fillId="0" borderId="2" xfId="0" applyNumberFormat="1" applyFont="1" applyFill="1" applyBorder="1" applyAlignment="1">
      <alignment horizontal="center" vertical="center" wrapText="1" readingOrder="1"/>
    </xf>
    <xf numFmtId="164" fontId="42" fillId="0" borderId="2" xfId="1" applyFont="1" applyFill="1" applyBorder="1" applyAlignment="1">
      <alignment horizontal="left" vertical="center" wrapText="1" readingOrder="1"/>
    </xf>
    <xf numFmtId="0" fontId="42" fillId="0" borderId="13" xfId="0" applyNumberFormat="1" applyFont="1" applyFill="1" applyBorder="1" applyAlignment="1">
      <alignment horizontal="center" vertical="center" wrapText="1" readingOrder="1"/>
    </xf>
    <xf numFmtId="0" fontId="42" fillId="0" borderId="20" xfId="0" applyNumberFormat="1" applyFont="1" applyFill="1" applyBorder="1" applyAlignment="1">
      <alignment horizontal="center" vertical="center" wrapText="1" readingOrder="1"/>
    </xf>
    <xf numFmtId="164" fontId="42" fillId="0" borderId="20" xfId="1" applyFont="1" applyFill="1" applyBorder="1" applyAlignment="1">
      <alignment horizontal="left" vertical="center" wrapText="1" readingOrder="1"/>
    </xf>
    <xf numFmtId="0" fontId="42" fillId="0" borderId="22" xfId="0" applyNumberFormat="1" applyFont="1" applyFill="1" applyBorder="1" applyAlignment="1">
      <alignment horizontal="center" vertical="center" wrapText="1" readingOrder="1"/>
    </xf>
    <xf numFmtId="0" fontId="42" fillId="0" borderId="22" xfId="0" applyNumberFormat="1" applyFont="1" applyFill="1" applyBorder="1" applyAlignment="1">
      <alignment horizontal="left" vertical="center" wrapText="1" readingOrder="1"/>
    </xf>
    <xf numFmtId="165" fontId="42" fillId="0" borderId="22" xfId="0" applyNumberFormat="1" applyFont="1" applyFill="1" applyBorder="1" applyAlignment="1">
      <alignment horizontal="right" vertical="center" wrapText="1" readingOrder="1"/>
    </xf>
    <xf numFmtId="0" fontId="42" fillId="0" borderId="10" xfId="0" applyNumberFormat="1" applyFont="1" applyFill="1" applyBorder="1" applyAlignment="1">
      <alignment horizontal="left" vertical="center" wrapText="1" readingOrder="1"/>
    </xf>
    <xf numFmtId="0" fontId="42" fillId="0" borderId="2" xfId="0" applyNumberFormat="1" applyFont="1" applyFill="1" applyBorder="1" applyAlignment="1">
      <alignment horizontal="left" vertical="center" wrapText="1" readingOrder="1"/>
    </xf>
    <xf numFmtId="0" fontId="42" fillId="0" borderId="20" xfId="0" applyNumberFormat="1" applyFont="1" applyFill="1" applyBorder="1" applyAlignment="1">
      <alignment horizontal="left" vertical="center" wrapText="1" readingOrder="1"/>
    </xf>
    <xf numFmtId="0" fontId="42" fillId="0" borderId="0" xfId="0" applyNumberFormat="1" applyFont="1" applyFill="1" applyBorder="1" applyAlignment="1">
      <alignment horizontal="center" vertical="center" wrapText="1" readingOrder="1"/>
    </xf>
    <xf numFmtId="4" fontId="43" fillId="0" borderId="48" xfId="0" applyNumberFormat="1" applyFont="1" applyFill="1" applyBorder="1" applyAlignment="1" applyProtection="1">
      <alignment horizontal="center" vertical="center"/>
    </xf>
    <xf numFmtId="171" fontId="37" fillId="0" borderId="0" xfId="0" applyNumberFormat="1" applyFont="1" applyFill="1" applyBorder="1"/>
    <xf numFmtId="39" fontId="36" fillId="0" borderId="0" xfId="0" applyNumberFormat="1" applyFont="1" applyFill="1" applyBorder="1" applyAlignment="1">
      <alignment horizontal="right" vertical="center" wrapText="1" readingOrder="1"/>
    </xf>
    <xf numFmtId="39" fontId="37" fillId="0" borderId="0" xfId="0" applyNumberFormat="1" applyFont="1" applyFill="1" applyBorder="1"/>
    <xf numFmtId="4" fontId="44" fillId="0" borderId="0" xfId="0" applyNumberFormat="1" applyFont="1" applyFill="1" applyBorder="1" applyAlignment="1" applyProtection="1">
      <alignment horizontal="center"/>
    </xf>
    <xf numFmtId="0" fontId="36" fillId="0" borderId="15" xfId="0" applyNumberFormat="1" applyFont="1" applyFill="1" applyBorder="1" applyAlignment="1">
      <alignment horizontal="center" vertical="center" wrapText="1" readingOrder="1"/>
    </xf>
    <xf numFmtId="0" fontId="36" fillId="0" borderId="16" xfId="0" applyNumberFormat="1" applyFont="1" applyFill="1" applyBorder="1" applyAlignment="1">
      <alignment horizontal="center" vertical="center" wrapText="1" readingOrder="1"/>
    </xf>
    <xf numFmtId="0" fontId="42" fillId="0" borderId="8" xfId="0" applyNumberFormat="1" applyFont="1" applyFill="1" applyBorder="1" applyAlignment="1">
      <alignment horizontal="left" vertical="center" wrapText="1" readingOrder="1"/>
    </xf>
    <xf numFmtId="39" fontId="37" fillId="0" borderId="10" xfId="0" applyNumberFormat="1" applyFont="1" applyFill="1" applyBorder="1"/>
    <xf numFmtId="0" fontId="42" fillId="0" borderId="4" xfId="0" applyNumberFormat="1" applyFont="1" applyFill="1" applyBorder="1" applyAlignment="1">
      <alignment horizontal="left" vertical="center" wrapText="1" readingOrder="1"/>
    </xf>
    <xf numFmtId="39" fontId="37" fillId="0" borderId="5" xfId="0" applyNumberFormat="1" applyFont="1" applyFill="1" applyBorder="1"/>
    <xf numFmtId="0" fontId="42" fillId="0" borderId="25" xfId="0" applyNumberFormat="1" applyFont="1" applyFill="1" applyBorder="1" applyAlignment="1">
      <alignment horizontal="left" vertical="center" wrapText="1" readingOrder="1"/>
    </xf>
    <xf numFmtId="39" fontId="37" fillId="0" borderId="14" xfId="0" applyNumberFormat="1" applyFont="1" applyFill="1" applyBorder="1"/>
    <xf numFmtId="4" fontId="44" fillId="0" borderId="0" xfId="0" applyNumberFormat="1" applyFont="1" applyFill="1" applyBorder="1" applyAlignment="1" applyProtection="1"/>
    <xf numFmtId="4" fontId="43" fillId="0" borderId="9" xfId="0" applyNumberFormat="1" applyFont="1" applyFill="1" applyBorder="1" applyAlignment="1" applyProtection="1">
      <alignment horizontal="center"/>
    </xf>
    <xf numFmtId="4" fontId="43" fillId="0" borderId="9" xfId="0" applyNumberFormat="1" applyFont="1" applyFill="1" applyBorder="1" applyAlignment="1" applyProtection="1">
      <alignment horizontal="center" vertical="center"/>
    </xf>
    <xf numFmtId="0" fontId="39" fillId="0" borderId="0" xfId="0" applyFont="1" applyFill="1" applyBorder="1"/>
    <xf numFmtId="0" fontId="46" fillId="0" borderId="0" xfId="0" applyFont="1" applyFill="1" applyBorder="1"/>
    <xf numFmtId="0" fontId="46" fillId="0" borderId="40" xfId="0" applyFont="1" applyFill="1" applyBorder="1"/>
    <xf numFmtId="165" fontId="47" fillId="0" borderId="40" xfId="0" applyNumberFormat="1" applyFont="1" applyFill="1" applyBorder="1" applyAlignment="1">
      <alignment horizontal="right" vertical="center" wrapText="1" readingOrder="1"/>
    </xf>
    <xf numFmtId="0" fontId="48" fillId="0" borderId="0" xfId="0" applyFont="1" applyFill="1" applyBorder="1"/>
    <xf numFmtId="39" fontId="48" fillId="0" borderId="0" xfId="0" applyNumberFormat="1" applyFont="1" applyFill="1" applyBorder="1"/>
    <xf numFmtId="39" fontId="42" fillId="0" borderId="10" xfId="0" applyNumberFormat="1" applyFont="1" applyFill="1" applyBorder="1" applyAlignment="1">
      <alignment horizontal="center" vertical="center" wrapText="1" readingOrder="1"/>
    </xf>
    <xf numFmtId="39" fontId="42" fillId="0" borderId="11" xfId="0" applyNumberFormat="1" applyFont="1" applyFill="1" applyBorder="1" applyAlignment="1">
      <alignment horizontal="center" vertical="center" wrapText="1" readingOrder="1"/>
    </xf>
    <xf numFmtId="39" fontId="42" fillId="0" borderId="2" xfId="0" applyNumberFormat="1" applyFont="1" applyFill="1" applyBorder="1" applyAlignment="1">
      <alignment horizontal="center" vertical="center" wrapText="1" readingOrder="1"/>
    </xf>
    <xf numFmtId="39" fontId="42" fillId="0" borderId="19" xfId="0" applyNumberFormat="1" applyFont="1" applyFill="1" applyBorder="1" applyAlignment="1">
      <alignment horizontal="center" vertical="center" wrapText="1" readingOrder="1"/>
    </xf>
    <xf numFmtId="39" fontId="42" fillId="0" borderId="20" xfId="0" applyNumberFormat="1" applyFont="1" applyFill="1" applyBorder="1" applyAlignment="1">
      <alignment horizontal="center" vertical="center" wrapText="1" readingOrder="1"/>
    </xf>
    <xf numFmtId="39" fontId="42" fillId="0" borderId="21" xfId="0" applyNumberFormat="1" applyFont="1" applyFill="1" applyBorder="1" applyAlignment="1">
      <alignment horizontal="center" vertical="center" wrapText="1" readingOrder="1"/>
    </xf>
    <xf numFmtId="2" fontId="37" fillId="0" borderId="0" xfId="0" applyNumberFormat="1" applyFont="1" applyFill="1" applyBorder="1" applyAlignment="1">
      <alignment horizontal="center"/>
    </xf>
    <xf numFmtId="39" fontId="36" fillId="0" borderId="0" xfId="0" applyNumberFormat="1" applyFont="1" applyFill="1" applyBorder="1" applyAlignment="1">
      <alignment horizontal="center" vertical="center" wrapText="1" readingOrder="1"/>
    </xf>
    <xf numFmtId="39" fontId="37" fillId="0" borderId="26" xfId="0" applyNumberFormat="1" applyFont="1" applyFill="1" applyBorder="1" applyAlignment="1">
      <alignment horizontal="center"/>
    </xf>
    <xf numFmtId="39" fontId="37" fillId="0" borderId="11" xfId="0" applyNumberFormat="1" applyFont="1" applyFill="1" applyBorder="1" applyAlignment="1">
      <alignment horizontal="center"/>
    </xf>
    <xf numFmtId="39" fontId="37" fillId="0" borderId="0" xfId="0" applyNumberFormat="1" applyFont="1" applyFill="1" applyBorder="1" applyAlignment="1">
      <alignment horizontal="center"/>
    </xf>
    <xf numFmtId="39" fontId="37" fillId="0" borderId="23" xfId="0" applyNumberFormat="1" applyFont="1" applyFill="1" applyBorder="1"/>
    <xf numFmtId="164" fontId="42" fillId="0" borderId="0" xfId="1" applyFont="1" applyFill="1" applyBorder="1" applyAlignment="1">
      <alignment horizontal="left" vertical="center" wrapText="1" readingOrder="1"/>
    </xf>
    <xf numFmtId="39" fontId="42" fillId="0" borderId="0" xfId="0" applyNumberFormat="1" applyFont="1" applyFill="1" applyBorder="1" applyAlignment="1">
      <alignment horizontal="center" vertical="center" wrapText="1" readingOrder="1"/>
    </xf>
    <xf numFmtId="0" fontId="36" fillId="0" borderId="50" xfId="0" applyNumberFormat="1" applyFont="1" applyFill="1" applyBorder="1" applyAlignment="1">
      <alignment horizontal="center" vertical="center" wrapText="1" readingOrder="1"/>
    </xf>
    <xf numFmtId="0" fontId="36" fillId="0" borderId="23" xfId="0" applyNumberFormat="1" applyFont="1" applyFill="1" applyBorder="1" applyAlignment="1">
      <alignment horizontal="center" vertical="center" wrapText="1" readingOrder="1"/>
    </xf>
    <xf numFmtId="0" fontId="36" fillId="17" borderId="23" xfId="0" applyNumberFormat="1" applyFont="1" applyFill="1" applyBorder="1" applyAlignment="1">
      <alignment horizontal="center" vertical="center" wrapText="1" readingOrder="1"/>
    </xf>
    <xf numFmtId="0" fontId="36" fillId="18" borderId="23" xfId="0" applyNumberFormat="1" applyFont="1" applyFill="1" applyBorder="1" applyAlignment="1">
      <alignment horizontal="center" vertical="center" wrapText="1" readingOrder="1"/>
    </xf>
    <xf numFmtId="0" fontId="36" fillId="19" borderId="23" xfId="0" applyNumberFormat="1" applyFont="1" applyFill="1" applyBorder="1" applyAlignment="1">
      <alignment horizontal="center" vertical="center" wrapText="1" readingOrder="1"/>
    </xf>
    <xf numFmtId="0" fontId="36" fillId="12" borderId="23" xfId="0" applyNumberFormat="1" applyFont="1" applyFill="1" applyBorder="1" applyAlignment="1">
      <alignment horizontal="center" vertical="center" wrapText="1" readingOrder="1"/>
    </xf>
    <xf numFmtId="0" fontId="39" fillId="19" borderId="23" xfId="0" applyFont="1" applyFill="1" applyBorder="1" applyAlignment="1">
      <alignment horizontal="center" vertical="center" wrapText="1"/>
    </xf>
    <xf numFmtId="0" fontId="39" fillId="17" borderId="23" xfId="0" applyFont="1" applyFill="1" applyBorder="1" applyAlignment="1">
      <alignment horizontal="center" vertical="center" wrapText="1"/>
    </xf>
    <xf numFmtId="0" fontId="39" fillId="12" borderId="24" xfId="0" applyFont="1" applyFill="1" applyBorder="1" applyAlignment="1">
      <alignment horizontal="center" vertical="center" wrapText="1"/>
    </xf>
    <xf numFmtId="0" fontId="36" fillId="18" borderId="16" xfId="0" applyNumberFormat="1" applyFont="1" applyFill="1" applyBorder="1" applyAlignment="1">
      <alignment horizontal="center" vertical="center" wrapText="1" readingOrder="1"/>
    </xf>
    <xf numFmtId="0" fontId="36" fillId="17" borderId="16" xfId="0" applyNumberFormat="1" applyFont="1" applyFill="1" applyBorder="1" applyAlignment="1">
      <alignment horizontal="center" vertical="center" wrapText="1" readingOrder="1"/>
    </xf>
    <xf numFmtId="0" fontId="39" fillId="17" borderId="16" xfId="0" applyFont="1" applyFill="1" applyBorder="1" applyAlignment="1">
      <alignment horizontal="center" vertical="center" wrapText="1"/>
    </xf>
    <xf numFmtId="0" fontId="36" fillId="19" borderId="16" xfId="0" applyNumberFormat="1" applyFont="1" applyFill="1" applyBorder="1" applyAlignment="1">
      <alignment horizontal="center" vertical="center" wrapText="1" readingOrder="1"/>
    </xf>
    <xf numFmtId="0" fontId="36" fillId="12" borderId="16" xfId="0" applyNumberFormat="1" applyFont="1" applyFill="1" applyBorder="1" applyAlignment="1">
      <alignment horizontal="center" vertical="center" wrapText="1" readingOrder="1"/>
    </xf>
    <xf numFmtId="0" fontId="39" fillId="19" borderId="16" xfId="0" applyFont="1" applyFill="1" applyBorder="1" applyAlignment="1">
      <alignment horizontal="center" vertical="center" wrapText="1"/>
    </xf>
    <xf numFmtId="0" fontId="39" fillId="12" borderId="17" xfId="0" applyFont="1" applyFill="1" applyBorder="1" applyAlignment="1">
      <alignment horizontal="center" vertical="center" wrapText="1"/>
    </xf>
    <xf numFmtId="39" fontId="49" fillId="4" borderId="47" xfId="0" applyNumberFormat="1" applyFont="1" applyFill="1" applyBorder="1" applyAlignment="1">
      <alignment horizontal="right" vertical="center" wrapText="1" readingOrder="1"/>
    </xf>
    <xf numFmtId="39" fontId="49" fillId="4" borderId="25" xfId="0" applyNumberFormat="1" applyFont="1" applyFill="1" applyBorder="1" applyAlignment="1">
      <alignment horizontal="center" vertical="center" wrapText="1" readingOrder="1"/>
    </xf>
    <xf numFmtId="39" fontId="49" fillId="4" borderId="14" xfId="0" applyNumberFormat="1" applyFont="1" applyFill="1" applyBorder="1" applyAlignment="1">
      <alignment horizontal="center" vertical="center" wrapText="1" readingOrder="1"/>
    </xf>
    <xf numFmtId="39" fontId="49" fillId="4" borderId="49" xfId="0" applyNumberFormat="1" applyFont="1" applyFill="1" applyBorder="1" applyAlignment="1">
      <alignment horizontal="center" vertical="center" wrapText="1" readingOrder="1"/>
    </xf>
    <xf numFmtId="39" fontId="50" fillId="4" borderId="16" xfId="0" applyNumberFormat="1" applyFont="1" applyFill="1" applyBorder="1"/>
    <xf numFmtId="39" fontId="50" fillId="4" borderId="17" xfId="0" applyNumberFormat="1" applyFont="1" applyFill="1" applyBorder="1"/>
    <xf numFmtId="39" fontId="50" fillId="4" borderId="17" xfId="0" applyNumberFormat="1" applyFont="1" applyFill="1" applyBorder="1" applyAlignment="1">
      <alignment horizontal="center" vertical="center"/>
    </xf>
    <xf numFmtId="39" fontId="50" fillId="4" borderId="27" xfId="0" applyNumberFormat="1" applyFont="1" applyFill="1" applyBorder="1" applyAlignment="1">
      <alignment horizontal="center"/>
    </xf>
    <xf numFmtId="39" fontId="50" fillId="4" borderId="17" xfId="0" applyNumberFormat="1" applyFont="1" applyFill="1" applyBorder="1" applyAlignment="1">
      <alignment horizontal="center"/>
    </xf>
    <xf numFmtId="39" fontId="49" fillId="4" borderId="6" xfId="0" applyNumberFormat="1" applyFont="1" applyFill="1" applyBorder="1" applyAlignment="1">
      <alignment horizontal="right" vertical="center" wrapText="1" readingOrder="1"/>
    </xf>
    <xf numFmtId="39" fontId="49" fillId="4" borderId="6" xfId="0" applyNumberFormat="1" applyFont="1" applyFill="1" applyBorder="1" applyAlignment="1">
      <alignment horizontal="center" vertical="center" wrapText="1" readingOrder="1"/>
    </xf>
    <xf numFmtId="39" fontId="49" fillId="4" borderId="9" xfId="0" applyNumberFormat="1" applyFont="1" applyFill="1" applyBorder="1" applyAlignment="1">
      <alignment horizontal="center" vertical="center" wrapText="1" readingOrder="1"/>
    </xf>
    <xf numFmtId="0" fontId="51" fillId="0" borderId="1" xfId="0" applyNumberFormat="1" applyFont="1" applyFill="1" applyBorder="1" applyAlignment="1">
      <alignment horizontal="center" vertical="center" wrapText="1" readingOrder="1"/>
    </xf>
    <xf numFmtId="0" fontId="51" fillId="0" borderId="1" xfId="0" applyNumberFormat="1" applyFont="1" applyFill="1" applyBorder="1" applyAlignment="1">
      <alignment horizontal="left" vertical="center" wrapText="1" readingOrder="1"/>
    </xf>
    <xf numFmtId="0" fontId="51" fillId="0" borderId="1" xfId="0" applyNumberFormat="1" applyFont="1" applyFill="1" applyBorder="1" applyAlignment="1">
      <alignment vertical="center" wrapText="1" readingOrder="1"/>
    </xf>
    <xf numFmtId="165" fontId="51" fillId="0" borderId="1" xfId="0" applyNumberFormat="1" applyFont="1" applyFill="1" applyBorder="1" applyAlignment="1">
      <alignment horizontal="right" vertical="center" wrapText="1" readingOrder="1"/>
    </xf>
    <xf numFmtId="4" fontId="45" fillId="4" borderId="6" xfId="0" applyNumberFormat="1" applyFont="1" applyFill="1" applyBorder="1" applyAlignment="1" applyProtection="1">
      <alignment horizontal="center" vertical="center"/>
    </xf>
    <xf numFmtId="4" fontId="45" fillId="4" borderId="7" xfId="0" applyNumberFormat="1" applyFont="1" applyFill="1" applyBorder="1" applyAlignment="1" applyProtection="1">
      <alignment horizontal="center" vertical="center"/>
    </xf>
    <xf numFmtId="4" fontId="45" fillId="4" borderId="18" xfId="0" applyNumberFormat="1" applyFont="1" applyFill="1" applyBorder="1" applyAlignment="1" applyProtection="1">
      <alignment horizontal="center" vertical="center"/>
    </xf>
    <xf numFmtId="0" fontId="38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25" fillId="0" borderId="0" xfId="0" applyFont="1" applyBorder="1" applyAlignment="1">
      <alignment horizontal="left" vertical="top" wrapText="1"/>
    </xf>
    <xf numFmtId="0" fontId="25" fillId="0" borderId="0" xfId="0" applyFont="1" applyBorder="1" applyAlignment="1">
      <alignment horizontal="center" vertical="top" wrapText="1"/>
    </xf>
    <xf numFmtId="0" fontId="29" fillId="16" borderId="41" xfId="0" applyFont="1" applyFill="1" applyBorder="1" applyAlignment="1">
      <alignment horizontal="center"/>
    </xf>
    <xf numFmtId="0" fontId="29" fillId="16" borderId="42" xfId="0" applyFont="1" applyFill="1" applyBorder="1" applyAlignment="1">
      <alignment horizontal="center"/>
    </xf>
    <xf numFmtId="0" fontId="29" fillId="16" borderId="43" xfId="0" applyFont="1" applyFill="1" applyBorder="1" applyAlignment="1">
      <alignment horizontal="center"/>
    </xf>
    <xf numFmtId="0" fontId="30" fillId="16" borderId="8" xfId="0" applyFont="1" applyFill="1" applyBorder="1" applyAlignment="1">
      <alignment horizontal="center" vertical="center" wrapText="1"/>
    </xf>
    <xf numFmtId="0" fontId="30" fillId="16" borderId="12" xfId="0" applyFont="1" applyFill="1" applyBorder="1" applyAlignment="1">
      <alignment horizontal="center" vertical="center"/>
    </xf>
    <xf numFmtId="0" fontId="30" fillId="16" borderId="11" xfId="0" applyFont="1" applyFill="1" applyBorder="1" applyAlignment="1">
      <alignment horizontal="center" vertical="center" wrapText="1"/>
    </xf>
    <xf numFmtId="0" fontId="30" fillId="16" borderId="19" xfId="0" applyFont="1" applyFill="1" applyBorder="1" applyAlignment="1">
      <alignment horizontal="center" vertical="center" wrapText="1"/>
    </xf>
    <xf numFmtId="0" fontId="30" fillId="16" borderId="2" xfId="0" applyFont="1" applyFill="1" applyBorder="1" applyAlignment="1">
      <alignment horizontal="center" vertical="center"/>
    </xf>
    <xf numFmtId="0" fontId="30" fillId="16" borderId="19" xfId="0" applyFont="1" applyFill="1" applyBorder="1" applyAlignment="1">
      <alignment horizontal="center" vertical="center"/>
    </xf>
    <xf numFmtId="0" fontId="32" fillId="16" borderId="6" xfId="0" applyFont="1" applyFill="1" applyBorder="1" applyAlignment="1">
      <alignment horizontal="center" vertical="center"/>
    </xf>
    <xf numFmtId="0" fontId="32" fillId="16" borderId="7" xfId="0" applyFont="1" applyFill="1" applyBorder="1" applyAlignment="1">
      <alignment horizontal="center" vertical="center"/>
    </xf>
    <xf numFmtId="0" fontId="32" fillId="16" borderId="39" xfId="0" applyFont="1" applyFill="1" applyBorder="1" applyAlignment="1">
      <alignment horizontal="center" vertical="center"/>
    </xf>
    <xf numFmtId="0" fontId="26" fillId="0" borderId="32" xfId="0" applyFont="1" applyFill="1" applyBorder="1" applyAlignment="1">
      <alignment horizontal="center" vertical="center" wrapText="1"/>
    </xf>
    <xf numFmtId="0" fontId="26" fillId="0" borderId="33" xfId="0" applyFont="1" applyFill="1" applyBorder="1" applyAlignment="1">
      <alignment horizontal="center" vertical="center" wrapText="1"/>
    </xf>
    <xf numFmtId="0" fontId="26" fillId="0" borderId="34" xfId="0" applyFont="1" applyFill="1" applyBorder="1" applyAlignment="1">
      <alignment horizontal="center" vertical="center"/>
    </xf>
    <xf numFmtId="0" fontId="26" fillId="0" borderId="35" xfId="0" applyFont="1" applyFill="1" applyBorder="1" applyAlignment="1">
      <alignment horizontal="center" vertical="center"/>
    </xf>
    <xf numFmtId="0" fontId="26" fillId="0" borderId="36" xfId="0" applyFont="1" applyFill="1" applyBorder="1" applyAlignment="1">
      <alignment horizontal="center" vertical="center"/>
    </xf>
    <xf numFmtId="0" fontId="26" fillId="0" borderId="37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/>
    </xf>
    <xf numFmtId="0" fontId="29" fillId="16" borderId="8" xfId="0" applyFont="1" applyFill="1" applyBorder="1" applyAlignment="1">
      <alignment horizontal="center"/>
    </xf>
    <xf numFmtId="0" fontId="29" fillId="16" borderId="10" xfId="0" applyFont="1" applyFill="1" applyBorder="1" applyAlignment="1">
      <alignment horizontal="center"/>
    </xf>
    <xf numFmtId="0" fontId="29" fillId="16" borderId="11" xfId="0" applyFont="1" applyFill="1" applyBorder="1" applyAlignment="1">
      <alignment horizontal="center"/>
    </xf>
    <xf numFmtId="0" fontId="30" fillId="16" borderId="44" xfId="0" applyFont="1" applyFill="1" applyBorder="1" applyAlignment="1">
      <alignment horizontal="center" vertical="center" wrapText="1"/>
    </xf>
    <xf numFmtId="0" fontId="30" fillId="16" borderId="45" xfId="0" applyFont="1" applyFill="1" applyBorder="1" applyAlignment="1">
      <alignment horizontal="center" vertical="center"/>
    </xf>
    <xf numFmtId="0" fontId="30" fillId="16" borderId="12" xfId="0" applyFont="1" applyFill="1" applyBorder="1" applyAlignment="1">
      <alignment horizontal="center" vertical="center" wrapText="1"/>
    </xf>
    <xf numFmtId="0" fontId="30" fillId="16" borderId="2" xfId="0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left" vertical="top" wrapText="1"/>
    </xf>
    <xf numFmtId="0" fontId="26" fillId="15" borderId="30" xfId="0" applyFont="1" applyFill="1" applyBorder="1" applyAlignment="1">
      <alignment horizontal="center" vertical="center"/>
    </xf>
    <xf numFmtId="0" fontId="26" fillId="0" borderId="30" xfId="0" applyFont="1" applyBorder="1" applyAlignment="1">
      <alignment horizontal="center" vertical="center"/>
    </xf>
    <xf numFmtId="0" fontId="26" fillId="0" borderId="28" xfId="0" applyFont="1" applyBorder="1" applyAlignment="1">
      <alignment horizontal="center" vertical="center" wrapText="1"/>
    </xf>
    <xf numFmtId="0" fontId="26" fillId="0" borderId="31" xfId="0" applyFont="1" applyBorder="1" applyAlignment="1">
      <alignment horizontal="center" vertical="center" wrapText="1"/>
    </xf>
  </cellXfs>
  <cellStyles count="3">
    <cellStyle name="Millares" xfId="1" builtinId="3"/>
    <cellStyle name="Normal" xfId="0" builtinId="0"/>
    <cellStyle name="Porcentaje" xfId="2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63E37B"/>
      <color rgb="FFF9B277"/>
      <color rgb="FF96BAE6"/>
      <color rgb="FF71BFD1"/>
      <color rgb="FFD89794"/>
      <color rgb="FF46DE63"/>
      <color rgb="FF1DA337"/>
      <color rgb="FFBACEE4"/>
      <color rgb="FFB06E0E"/>
      <color rgb="FFCC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/>
              <a:t>Comparativo Ejecucion a 22 de diciembre de 2015 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0698297028777964E-2"/>
          <c:y val="0.1230337984067781"/>
          <c:w val="0.64060341178153624"/>
          <c:h val="0.74947115163236178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RESUMEN!$B$20</c:f>
              <c:strCache>
                <c:ptCount val="1"/>
                <c:pt idx="0">
                  <c:v>Funcionamiento : 15.839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-4.7961630695443642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FF3-478F-9860-1F9B05034FC4}"/>
                </c:ext>
              </c:extLst>
            </c:dLbl>
            <c:dLbl>
              <c:idx val="1"/>
              <c:layout>
                <c:manualLayout>
                  <c:x val="3.1974420463628805E-3"/>
                  <c:y val="-8.77192982456140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FF3-478F-9860-1F9B05034FC4}"/>
                </c:ext>
              </c:extLst>
            </c:dLbl>
            <c:dLbl>
              <c:idx val="2"/>
              <c:layout>
                <c:manualLayout>
                  <c:x val="4.7961211961475526E-3"/>
                  <c:y val="-3.50877192982456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FF3-478F-9860-1F9B05034FC4}"/>
                </c:ext>
              </c:extLst>
            </c:dLbl>
            <c:dLbl>
              <c:idx val="3"/>
              <c:layout>
                <c:manualLayout>
                  <c:x val="4.7961630695443642E-3"/>
                  <c:y val="-1.75438596491228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FF3-478F-9860-1F9B05034FC4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RESUMEN!$C$18:$F$19</c:f>
              <c:multiLvlStrCache>
                <c:ptCount val="4"/>
                <c:lvl>
                  <c:pt idx="0">
                    <c:v>Meta acordada</c:v>
                  </c:pt>
                  <c:pt idx="1">
                    <c:v>Resultado</c:v>
                  </c:pt>
                  <c:pt idx="2">
                    <c:v>Meta acordada</c:v>
                  </c:pt>
                  <c:pt idx="3">
                    <c:v>Resultado</c:v>
                  </c:pt>
                </c:lvl>
                <c:lvl>
                  <c:pt idx="0">
                    <c:v>COMPROMISO</c:v>
                  </c:pt>
                  <c:pt idx="2">
                    <c:v>OBLIGACION</c:v>
                  </c:pt>
                </c:lvl>
              </c:multiLvlStrCache>
            </c:multiLvlStrRef>
          </c:cat>
          <c:val>
            <c:numRef>
              <c:f>RESUMEN!$C$20:$F$20</c:f>
              <c:numCache>
                <c:formatCode>0.00%</c:formatCode>
                <c:ptCount val="4"/>
                <c:pt idx="0">
                  <c:v>0.92409060294914513</c:v>
                </c:pt>
                <c:pt idx="1">
                  <c:v>0.53100853045695495</c:v>
                </c:pt>
                <c:pt idx="2">
                  <c:v>0.91983862874214917</c:v>
                </c:pt>
                <c:pt idx="3">
                  <c:v>0.49383582573276985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FF3-478F-9860-1F9B05034FC4}"/>
            </c:ext>
          </c:extLst>
        </c:ser>
        <c:ser>
          <c:idx val="1"/>
          <c:order val="1"/>
          <c:tx>
            <c:strRef>
              <c:f>RESUMEN!$B$21</c:f>
              <c:strCache>
                <c:ptCount val="1"/>
                <c:pt idx="0">
                  <c:v>Inversión : 9.294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cat>
            <c:multiLvlStrRef>
              <c:f>RESUMEN!$C$18:$F$19</c:f>
              <c:multiLvlStrCache>
                <c:ptCount val="4"/>
                <c:lvl>
                  <c:pt idx="0">
                    <c:v>Meta acordada</c:v>
                  </c:pt>
                  <c:pt idx="1">
                    <c:v>Resultado</c:v>
                  </c:pt>
                  <c:pt idx="2">
                    <c:v>Meta acordada</c:v>
                  </c:pt>
                  <c:pt idx="3">
                    <c:v>Resultado</c:v>
                  </c:pt>
                </c:lvl>
                <c:lvl>
                  <c:pt idx="0">
                    <c:v>COMPROMISO</c:v>
                  </c:pt>
                  <c:pt idx="2">
                    <c:v>OBLIGACION</c:v>
                  </c:pt>
                </c:lvl>
              </c:multiLvlStrCache>
            </c:multiLvlStrRef>
          </c:cat>
          <c:val>
            <c:numRef>
              <c:f>RESUMEN!$C$21:$F$21</c:f>
              <c:numCache>
                <c:formatCode>0.00%</c:formatCode>
                <c:ptCount val="4"/>
                <c:pt idx="0">
                  <c:v>0.94046695163515126</c:v>
                </c:pt>
                <c:pt idx="1">
                  <c:v>1.2435163292092577</c:v>
                </c:pt>
                <c:pt idx="2">
                  <c:v>0.93122178299834424</c:v>
                </c:pt>
                <c:pt idx="3">
                  <c:v>0.46475347175096499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FF3-478F-9860-1F9B05034FC4}"/>
            </c:ext>
          </c:extLst>
        </c:ser>
        <c:ser>
          <c:idx val="2"/>
          <c:order val="2"/>
          <c:tx>
            <c:strRef>
              <c:f>RESUMEN!$B$22</c:f>
              <c:strCache>
                <c:ptCount val="1"/>
                <c:pt idx="0">
                  <c:v>Total : 25.133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</c:spPr>
          <c:invertIfNegative val="0"/>
          <c:cat>
            <c:multiLvlStrRef>
              <c:f>RESUMEN!$C$18:$F$19</c:f>
              <c:multiLvlStrCache>
                <c:ptCount val="4"/>
                <c:lvl>
                  <c:pt idx="0">
                    <c:v>Meta acordada</c:v>
                  </c:pt>
                  <c:pt idx="1">
                    <c:v>Resultado</c:v>
                  </c:pt>
                  <c:pt idx="2">
                    <c:v>Meta acordada</c:v>
                  </c:pt>
                  <c:pt idx="3">
                    <c:v>Resultado</c:v>
                  </c:pt>
                </c:lvl>
                <c:lvl>
                  <c:pt idx="0">
                    <c:v>COMPROMISO</c:v>
                  </c:pt>
                  <c:pt idx="2">
                    <c:v>OBLIGACION</c:v>
                  </c:pt>
                </c:lvl>
              </c:multiLvlStrCache>
            </c:multiLvlStrRef>
          </c:cat>
          <c:val>
            <c:numRef>
              <c:f>RESUMEN!$C$22:$F$22</c:f>
              <c:numCache>
                <c:formatCode>0.00%</c:formatCode>
                <c:ptCount val="4"/>
                <c:pt idx="0">
                  <c:v>0.93057593203380329</c:v>
                </c:pt>
                <c:pt idx="1">
                  <c:v>0.81317445394163945</c:v>
                </c:pt>
                <c:pt idx="2">
                  <c:v>0.92434656288475425</c:v>
                </c:pt>
                <c:pt idx="3">
                  <c:v>0.48231868966386737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FF3-478F-9860-1F9B05034F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38499584"/>
        <c:axId val="138501120"/>
        <c:axId val="0"/>
      </c:bar3DChart>
      <c:catAx>
        <c:axId val="13849958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b="1"/>
            </a:pPr>
            <a:endParaRPr lang="es-CO"/>
          </a:p>
        </c:txPr>
        <c:crossAx val="138501120"/>
        <c:crosses val="autoZero"/>
        <c:auto val="1"/>
        <c:lblAlgn val="ctr"/>
        <c:lblOffset val="100"/>
        <c:noMultiLvlLbl val="0"/>
      </c:catAx>
      <c:valAx>
        <c:axId val="138501120"/>
        <c:scaling>
          <c:orientation val="minMax"/>
        </c:scaling>
        <c:delete val="0"/>
        <c:axPos val="l"/>
        <c:majorGridlines/>
        <c:numFmt formatCode="0.00%" sourceLinked="1"/>
        <c:majorTickMark val="none"/>
        <c:minorTickMark val="none"/>
        <c:tickLblPos val="nextTo"/>
        <c:txPr>
          <a:bodyPr/>
          <a:lstStyle/>
          <a:p>
            <a:pPr>
              <a:defRPr b="1"/>
            </a:pPr>
            <a:endParaRPr lang="es-CO"/>
          </a:p>
        </c:txPr>
        <c:crossAx val="13849958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4913613551365033"/>
          <c:y val="0.46597412165584562"/>
          <c:w val="0.23899882926202634"/>
          <c:h val="0.41008403554818806"/>
        </c:manualLayout>
      </c:layout>
      <c:overlay val="0"/>
      <c:txPr>
        <a:bodyPr/>
        <a:lstStyle/>
        <a:p>
          <a:pPr>
            <a:defRPr sz="1600"/>
          </a:pPr>
          <a:endParaRPr lang="es-CO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/>
              <a:t>Ejecucion a 22 de diciembre de 2015</a:t>
            </a:r>
          </a:p>
        </c:rich>
      </c:tx>
      <c:layout>
        <c:manualLayout>
          <c:xMode val="edge"/>
          <c:yMode val="edge"/>
          <c:x val="0.23080803894728469"/>
          <c:y val="4.2367454068241448E-3"/>
        </c:manualLayout>
      </c:layout>
      <c:overlay val="1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51958875953903"/>
          <c:y val="0.11915122323375521"/>
          <c:w val="0.49693604088962573"/>
          <c:h val="0.77882306700005066"/>
        </c:manualLayout>
      </c:layout>
      <c:bar3DChart>
        <c:barDir val="col"/>
        <c:grouping val="stacked"/>
        <c:varyColors val="0"/>
        <c:ser>
          <c:idx val="1"/>
          <c:order val="0"/>
          <c:tx>
            <c:strRef>
              <c:f>RESUMEN!$B$71</c:f>
              <c:strCache>
                <c:ptCount val="1"/>
                <c:pt idx="0">
                  <c:v>Funcionamiento : 15.839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(RESUMEN!$D$69:$D$70,RESUMEN!$F$69:$F$70)</c:f>
              <c:numCache>
                <c:formatCode>General</c:formatCode>
                <c:ptCount val="4"/>
              </c:numCache>
            </c:numRef>
          </c:cat>
          <c:val>
            <c:numRef>
              <c:f>(RESUMEN!$D$71,RESUMEN!$F$71)</c:f>
              <c:numCache>
                <c:formatCode>_(* #,##0_);_(* \(#,##0\);_(* "-"??_);_(@_)</c:formatCode>
                <c:ptCount val="2"/>
                <c:pt idx="0">
                  <c:v>9710.784228909999</c:v>
                </c:pt>
                <c:pt idx="1">
                  <c:v>9030.9907904299998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CC-46C7-B15E-86D5C63E4612}"/>
            </c:ext>
          </c:extLst>
        </c:ser>
        <c:ser>
          <c:idx val="3"/>
          <c:order val="1"/>
          <c:tx>
            <c:strRef>
              <c:f>RESUMEN!$B$72</c:f>
              <c:strCache>
                <c:ptCount val="1"/>
                <c:pt idx="0">
                  <c:v>Inversión : 9.294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(RESUMEN!$D$69:$D$70,RESUMEN!$F$69:$F$70)</c:f>
              <c:numCache>
                <c:formatCode>General</c:formatCode>
                <c:ptCount val="4"/>
              </c:numCache>
            </c:numRef>
          </c:cat>
          <c:val>
            <c:numRef>
              <c:f>(RESUMEN!$D$72,RESUMEN!$F$72)</c:f>
              <c:numCache>
                <c:formatCode>_(* #,##0_);_(* \(#,##0\);_(* "-"??_);_(@_)</c:formatCode>
                <c:ptCount val="2"/>
                <c:pt idx="0">
                  <c:v>14910.6046374</c:v>
                </c:pt>
                <c:pt idx="1">
                  <c:v>5572.7095079999999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0CC-46C7-B15E-86D5C63E4612}"/>
            </c:ext>
          </c:extLst>
        </c:ser>
        <c:ser>
          <c:idx val="0"/>
          <c:order val="2"/>
          <c:tx>
            <c:strRef>
              <c:f>RESUMEN!$B$73</c:f>
              <c:strCache>
                <c:ptCount val="1"/>
                <c:pt idx="0">
                  <c:v>Total : 25.133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solidFill>
                <a:schemeClr val="accent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(RESUMEN!$D$69:$D$70,RESUMEN!$F$69:$F$70)</c:f>
              <c:numCache>
                <c:formatCode>General</c:formatCode>
                <c:ptCount val="4"/>
              </c:numCache>
            </c:numRef>
          </c:cat>
          <c:val>
            <c:numRef>
              <c:f>(RESUMEN!$D$73,RESUMEN!$F$73)</c:f>
              <c:numCache>
                <c:formatCode>_(* #,##0_);_(* \(#,##0\);_(* "-"??_);_(@_)</c:formatCode>
                <c:ptCount val="2"/>
                <c:pt idx="0">
                  <c:v>24621.388866310001</c:v>
                </c:pt>
                <c:pt idx="1">
                  <c:v>14603.70029843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0CC-46C7-B15E-86D5C63E46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38524928"/>
        <c:axId val="138530816"/>
        <c:axId val="0"/>
      </c:bar3DChart>
      <c:catAx>
        <c:axId val="138524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38530816"/>
        <c:crosses val="autoZero"/>
        <c:auto val="1"/>
        <c:lblAlgn val="ctr"/>
        <c:lblOffset val="100"/>
        <c:noMultiLvlLbl val="0"/>
      </c:catAx>
      <c:valAx>
        <c:axId val="138530816"/>
        <c:scaling>
          <c:orientation val="minMax"/>
        </c:scaling>
        <c:delete val="0"/>
        <c:axPos val="l"/>
        <c:majorGridlines/>
        <c:numFmt formatCode="_(* #,##0_);_(* \(#,##0\);_(* &quot;-&quot;??_);_(@_)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s-CO"/>
          </a:p>
        </c:txPr>
        <c:crossAx val="13852492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6638606056603777"/>
          <c:y val="0.38849127166628239"/>
          <c:w val="0.32085475011845083"/>
          <c:h val="0.47824158299351793"/>
        </c:manualLayout>
      </c:layout>
      <c:overlay val="0"/>
      <c:txPr>
        <a:bodyPr/>
        <a:lstStyle/>
        <a:p>
          <a:pPr>
            <a:defRPr sz="1400"/>
          </a:pPr>
          <a:endParaRPr lang="es-CO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s-CO" sz="1200"/>
              <a:t>EJECUCION PROYECTOS DE INVERSION A 22 DE DICIEMBRE DE 2015</a:t>
            </a:r>
          </a:p>
        </c:rich>
      </c:tx>
      <c:layout>
        <c:manualLayout>
          <c:xMode val="edge"/>
          <c:yMode val="edge"/>
          <c:x val="0.14917058251108994"/>
          <c:y val="2.0325206504898294E-3"/>
        </c:manualLayout>
      </c:layout>
      <c:overlay val="1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RESUMEN!$B$111:$D$111</c:f>
              <c:strCache>
                <c:ptCount val="3"/>
                <c:pt idx="0">
                  <c:v>C-113-1000</c:v>
                </c:pt>
                <c:pt idx="1">
                  <c:v>CSF</c:v>
                </c:pt>
                <c:pt idx="2">
                  <c:v>MANTENIMIENTO ADECUACION Y DOTACIÓN DEL EDIFICIO SEDE DEL DAFP BOGOTA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RESUMEN!$E$110:$G$110</c:f>
              <c:strCache>
                <c:ptCount val="3"/>
                <c:pt idx="0">
                  <c:v>%
Comp/
Aprop.</c:v>
                </c:pt>
                <c:pt idx="1">
                  <c:v>%
Oblig/
Aprop.</c:v>
                </c:pt>
                <c:pt idx="2">
                  <c:v>%
Pagos/
Aprop.</c:v>
                </c:pt>
              </c:strCache>
            </c:strRef>
          </c:cat>
          <c:val>
            <c:numRef>
              <c:f>RESUMEN!$E$111:$G$111</c:f>
              <c:numCache>
                <c:formatCode>0.0</c:formatCode>
                <c:ptCount val="3"/>
                <c:pt idx="0">
                  <c:v>85.374146376811595</c:v>
                </c:pt>
                <c:pt idx="1">
                  <c:v>2.6366666666666667</c:v>
                </c:pt>
                <c:pt idx="2">
                  <c:v>2.6366666666666667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4B-4AD5-A48F-00AEB4C184C0}"/>
            </c:ext>
          </c:extLst>
        </c:ser>
        <c:ser>
          <c:idx val="1"/>
          <c:order val="1"/>
          <c:tx>
            <c:strRef>
              <c:f>RESUMEN!$B$112:$D$112</c:f>
              <c:strCache>
                <c:ptCount val="3"/>
                <c:pt idx="0">
                  <c:v>C-123-1000-4</c:v>
                </c:pt>
                <c:pt idx="1">
                  <c:v>CSF</c:v>
                </c:pt>
                <c:pt idx="2">
                  <c:v>MEJORAMIENTO FORTALECIMIENTO DE LA CAPACIDAD INSTITUCIONAL PARA EL DESARROLLO DE POLITICAS PUBLICAS. NACIONAL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RESUMEN!$E$110:$G$110</c:f>
              <c:strCache>
                <c:ptCount val="3"/>
                <c:pt idx="0">
                  <c:v>%
Comp/
Aprop.</c:v>
                </c:pt>
                <c:pt idx="1">
                  <c:v>%
Oblig/
Aprop.</c:v>
                </c:pt>
                <c:pt idx="2">
                  <c:v>%
Pagos/
Aprop.</c:v>
                </c:pt>
              </c:strCache>
            </c:strRef>
          </c:cat>
          <c:val>
            <c:numRef>
              <c:f>RESUMEN!$E$112:$G$112</c:f>
              <c:numCache>
                <c:formatCode>0.0</c:formatCode>
                <c:ptCount val="3"/>
                <c:pt idx="0">
                  <c:v>99.334709677419355</c:v>
                </c:pt>
                <c:pt idx="1">
                  <c:v>89.220645161290321</c:v>
                </c:pt>
                <c:pt idx="2">
                  <c:v>89.220645161290321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24B-4AD5-A48F-00AEB4C184C0}"/>
            </c:ext>
          </c:extLst>
        </c:ser>
        <c:ser>
          <c:idx val="2"/>
          <c:order val="2"/>
          <c:tx>
            <c:strRef>
              <c:f>RESUMEN!$B$113:$D$113</c:f>
              <c:strCache>
                <c:ptCount val="3"/>
                <c:pt idx="0">
                  <c:v>C-123-1000-4</c:v>
                </c:pt>
                <c:pt idx="1">
                  <c:v>SSF</c:v>
                </c:pt>
                <c:pt idx="2">
                  <c:v>MEJORAMIENTO FORTALECIMIENTO DE LA CAPACIDAD INSTITUCIONAL PARA EL DESARROLLO DE POLITICAS PUBLICAS. NACIONAL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RESUMEN!$E$110:$G$110</c:f>
              <c:strCache>
                <c:ptCount val="3"/>
                <c:pt idx="0">
                  <c:v>%
Comp/
Aprop.</c:v>
                </c:pt>
                <c:pt idx="1">
                  <c:v>%
Oblig/
Aprop.</c:v>
                </c:pt>
                <c:pt idx="2">
                  <c:v>%
Pagos/
Aprop.</c:v>
                </c:pt>
              </c:strCache>
            </c:strRef>
          </c:cat>
          <c:val>
            <c:numRef>
              <c:f>RESUMEN!$E$113:$G$113</c:f>
              <c:numCache>
                <c:formatCode>0.0</c:formatCode>
                <c:ptCount val="3"/>
                <c:pt idx="0">
                  <c:v>67.404591012500006</c:v>
                </c:pt>
                <c:pt idx="1">
                  <c:v>36.994267537500001</c:v>
                </c:pt>
                <c:pt idx="2">
                  <c:v>36.069182887499998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24B-4AD5-A48F-00AEB4C184C0}"/>
            </c:ext>
          </c:extLst>
        </c:ser>
        <c:ser>
          <c:idx val="3"/>
          <c:order val="3"/>
          <c:tx>
            <c:strRef>
              <c:f>RESUMEN!$B$114:$D$114</c:f>
              <c:strCache>
                <c:ptCount val="3"/>
                <c:pt idx="0">
                  <c:v>C-123-1000-4</c:v>
                </c:pt>
                <c:pt idx="1">
                  <c:v>SSF</c:v>
                </c:pt>
                <c:pt idx="2">
                  <c:v>MEJORAMIENTO FORTALECIMIENTO DE LA CAPACIDAD INSTITUCIONAL PARA EL DESARROLLO DE POLITICAS PUBLICAS. NACIONAL</c:v>
                </c:pt>
              </c:strCache>
            </c:strRef>
          </c:tx>
          <c:invertIfNegative val="0"/>
          <c:cat>
            <c:strRef>
              <c:f>RESUMEN!$E$110:$G$110</c:f>
              <c:strCache>
                <c:ptCount val="3"/>
                <c:pt idx="0">
                  <c:v>%
Comp/
Aprop.</c:v>
                </c:pt>
                <c:pt idx="1">
                  <c:v>%
Oblig/
Aprop.</c:v>
                </c:pt>
                <c:pt idx="2">
                  <c:v>%
Pagos/
Aprop.</c:v>
                </c:pt>
              </c:strCache>
            </c:strRef>
          </c:cat>
          <c:val>
            <c:numRef>
              <c:f>RESUMEN!$E$114:$G$114</c:f>
              <c:numCache>
                <c:formatCode>0.0</c:formatCode>
                <c:ptCount val="3"/>
                <c:pt idx="0">
                  <c:v>62.455024226415091</c:v>
                </c:pt>
                <c:pt idx="1">
                  <c:v>56.098099698113217</c:v>
                </c:pt>
                <c:pt idx="2">
                  <c:v>54.931468037735854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24B-4AD5-A48F-00AEB4C184C0}"/>
            </c:ext>
          </c:extLst>
        </c:ser>
        <c:ser>
          <c:idx val="4"/>
          <c:order val="4"/>
          <c:tx>
            <c:strRef>
              <c:f>RESUMEN!$B$115:$D$115</c:f>
              <c:strCache>
                <c:ptCount val="3"/>
                <c:pt idx="0">
                  <c:v>C-520-1000-10</c:v>
                </c:pt>
                <c:pt idx="1">
                  <c:v>CSF</c:v>
                </c:pt>
                <c:pt idx="2">
                  <c:v>MEJORAMIENTO DE LA GESTION DE LAS POLITICAS PUBLICAS A TRAVES DE LAS TECNOLOGIAS DE INFORMACION TICS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RESUMEN!$E$110:$G$110</c:f>
              <c:strCache>
                <c:ptCount val="3"/>
                <c:pt idx="0">
                  <c:v>%
Comp/
Aprop.</c:v>
                </c:pt>
                <c:pt idx="1">
                  <c:v>%
Oblig/
Aprop.</c:v>
                </c:pt>
                <c:pt idx="2">
                  <c:v>%
Pagos/
Aprop.</c:v>
                </c:pt>
              </c:strCache>
            </c:strRef>
          </c:cat>
          <c:val>
            <c:numRef>
              <c:f>RESUMEN!$E$115:$G$115</c:f>
              <c:numCache>
                <c:formatCode>0.0</c:formatCode>
                <c:ptCount val="3"/>
                <c:pt idx="0">
                  <c:v>52.128255025980387</c:v>
                </c:pt>
                <c:pt idx="1">
                  <c:v>37.924832254901965</c:v>
                </c:pt>
                <c:pt idx="2">
                  <c:v>36.877818725490194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24B-4AD5-A48F-00AEB4C184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38687616"/>
        <c:axId val="138689152"/>
        <c:axId val="0"/>
      </c:bar3DChart>
      <c:catAx>
        <c:axId val="1386876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s-CO"/>
          </a:p>
        </c:txPr>
        <c:crossAx val="138689152"/>
        <c:crosses val="autoZero"/>
        <c:auto val="1"/>
        <c:lblAlgn val="ctr"/>
        <c:lblOffset val="100"/>
        <c:noMultiLvlLbl val="0"/>
      </c:catAx>
      <c:valAx>
        <c:axId val="138689152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s-CO"/>
          </a:p>
        </c:txPr>
        <c:crossAx val="13868761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387985</xdr:colOff>
      <xdr:row>4</xdr:row>
      <xdr:rowOff>38946</xdr:rowOff>
    </xdr:from>
    <xdr:to>
      <xdr:col>1</xdr:col>
      <xdr:colOff>896019</xdr:colOff>
      <xdr:row>5</xdr:row>
      <xdr:rowOff>133350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9985" y="924771"/>
          <a:ext cx="508034" cy="361104"/>
        </a:xfrm>
        <a:prstGeom prst="rect">
          <a:avLst/>
        </a:prstGeom>
      </xdr:spPr>
    </xdr:pic>
    <xdr:clientData/>
  </xdr:twoCellAnchor>
  <xdr:twoCellAnchor>
    <xdr:from>
      <xdr:col>1</xdr:col>
      <xdr:colOff>19050</xdr:colOff>
      <xdr:row>11</xdr:row>
      <xdr:rowOff>46566</xdr:rowOff>
    </xdr:from>
    <xdr:to>
      <xdr:col>1</xdr:col>
      <xdr:colOff>227541</xdr:colOff>
      <xdr:row>12</xdr:row>
      <xdr:rowOff>114300</xdr:rowOff>
    </xdr:to>
    <xdr:sp macro="" textlink="">
      <xdr:nvSpPr>
        <xdr:cNvPr id="3" name="2 Flecha abajo"/>
        <xdr:cNvSpPr/>
      </xdr:nvSpPr>
      <xdr:spPr>
        <a:xfrm>
          <a:off x="781050" y="2732616"/>
          <a:ext cx="208491" cy="324909"/>
        </a:xfrm>
        <a:prstGeom prst="downArrow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7</xdr:col>
      <xdr:colOff>788460</xdr:colOff>
      <xdr:row>11</xdr:row>
      <xdr:rowOff>58209</xdr:rowOff>
    </xdr:from>
    <xdr:to>
      <xdr:col>7</xdr:col>
      <xdr:colOff>957793</xdr:colOff>
      <xdr:row>12</xdr:row>
      <xdr:rowOff>103717</xdr:rowOff>
    </xdr:to>
    <xdr:sp macro="" textlink="">
      <xdr:nvSpPr>
        <xdr:cNvPr id="4" name="3 Flecha abajo"/>
        <xdr:cNvSpPr/>
      </xdr:nvSpPr>
      <xdr:spPr>
        <a:xfrm>
          <a:off x="8551335" y="2744259"/>
          <a:ext cx="169333" cy="302683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5</xdr:col>
      <xdr:colOff>93135</xdr:colOff>
      <xdr:row>8</xdr:row>
      <xdr:rowOff>114301</xdr:rowOff>
    </xdr:from>
    <xdr:to>
      <xdr:col>5</xdr:col>
      <xdr:colOff>262468</xdr:colOff>
      <xdr:row>8</xdr:row>
      <xdr:rowOff>378884</xdr:rowOff>
    </xdr:to>
    <xdr:sp macro="" textlink="">
      <xdr:nvSpPr>
        <xdr:cNvPr id="6" name="5 Flecha abajo"/>
        <xdr:cNvSpPr/>
      </xdr:nvSpPr>
      <xdr:spPr>
        <a:xfrm>
          <a:off x="5179485" y="2228851"/>
          <a:ext cx="169333" cy="264583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3</xdr:col>
      <xdr:colOff>847725</xdr:colOff>
      <xdr:row>11</xdr:row>
      <xdr:rowOff>55033</xdr:rowOff>
    </xdr:from>
    <xdr:to>
      <xdr:col>3</xdr:col>
      <xdr:colOff>996950</xdr:colOff>
      <xdr:row>12</xdr:row>
      <xdr:rowOff>61383</xdr:rowOff>
    </xdr:to>
    <xdr:sp macro="" textlink="">
      <xdr:nvSpPr>
        <xdr:cNvPr id="8" name="7 Flecha arriba"/>
        <xdr:cNvSpPr/>
      </xdr:nvSpPr>
      <xdr:spPr>
        <a:xfrm>
          <a:off x="4095750" y="2741083"/>
          <a:ext cx="149225" cy="263525"/>
        </a:xfrm>
        <a:prstGeom prst="upArrow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9</xdr:col>
      <xdr:colOff>137583</xdr:colOff>
      <xdr:row>8</xdr:row>
      <xdr:rowOff>127001</xdr:rowOff>
    </xdr:from>
    <xdr:to>
      <xdr:col>9</xdr:col>
      <xdr:colOff>306916</xdr:colOff>
      <xdr:row>8</xdr:row>
      <xdr:rowOff>391584</xdr:rowOff>
    </xdr:to>
    <xdr:sp macro="" textlink="">
      <xdr:nvSpPr>
        <xdr:cNvPr id="10" name="9 Flecha abajo"/>
        <xdr:cNvSpPr/>
      </xdr:nvSpPr>
      <xdr:spPr>
        <a:xfrm>
          <a:off x="9576858" y="2241551"/>
          <a:ext cx="169333" cy="264583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 editAs="oneCell">
    <xdr:from>
      <xdr:col>1</xdr:col>
      <xdr:colOff>816157</xdr:colOff>
      <xdr:row>17</xdr:row>
      <xdr:rowOff>105621</xdr:rowOff>
    </xdr:from>
    <xdr:to>
      <xdr:col>1</xdr:col>
      <xdr:colOff>1390650</xdr:colOff>
      <xdr:row>18</xdr:row>
      <xdr:rowOff>332192</xdr:rowOff>
    </xdr:to>
    <xdr:pic>
      <xdr:nvPicPr>
        <xdr:cNvPr id="23" name="2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78157" y="3982296"/>
          <a:ext cx="574493" cy="493271"/>
        </a:xfrm>
        <a:prstGeom prst="rect">
          <a:avLst/>
        </a:prstGeom>
      </xdr:spPr>
    </xdr:pic>
    <xdr:clientData/>
  </xdr:twoCellAnchor>
  <xdr:twoCellAnchor>
    <xdr:from>
      <xdr:col>3</xdr:col>
      <xdr:colOff>83610</xdr:colOff>
      <xdr:row>20</xdr:row>
      <xdr:rowOff>47626</xdr:rowOff>
    </xdr:from>
    <xdr:to>
      <xdr:col>3</xdr:col>
      <xdr:colOff>252943</xdr:colOff>
      <xdr:row>20</xdr:row>
      <xdr:rowOff>188384</xdr:rowOff>
    </xdr:to>
    <xdr:sp macro="" textlink="">
      <xdr:nvSpPr>
        <xdr:cNvPr id="29" name="28 Flecha abajo"/>
        <xdr:cNvSpPr/>
      </xdr:nvSpPr>
      <xdr:spPr>
        <a:xfrm>
          <a:off x="4179360" y="4695826"/>
          <a:ext cx="169333" cy="140758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5</xdr:col>
      <xdr:colOff>42333</xdr:colOff>
      <xdr:row>20</xdr:row>
      <xdr:rowOff>98426</xdr:rowOff>
    </xdr:from>
    <xdr:to>
      <xdr:col>5</xdr:col>
      <xdr:colOff>211666</xdr:colOff>
      <xdr:row>20</xdr:row>
      <xdr:rowOff>229659</xdr:rowOff>
    </xdr:to>
    <xdr:sp macro="" textlink="">
      <xdr:nvSpPr>
        <xdr:cNvPr id="32" name="31 Flecha abajo"/>
        <xdr:cNvSpPr/>
      </xdr:nvSpPr>
      <xdr:spPr>
        <a:xfrm>
          <a:off x="6319308" y="4746626"/>
          <a:ext cx="169333" cy="131233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</xdr:col>
      <xdr:colOff>247649</xdr:colOff>
      <xdr:row>26</xdr:row>
      <xdr:rowOff>104775</xdr:rowOff>
    </xdr:from>
    <xdr:to>
      <xdr:col>7</xdr:col>
      <xdr:colOff>542924</xdr:colOff>
      <xdr:row>49</xdr:row>
      <xdr:rowOff>66675</xdr:rowOff>
    </xdr:to>
    <xdr:graphicFrame macro="">
      <xdr:nvGraphicFramePr>
        <xdr:cNvPr id="34" name="33 Gráfico" title="Comparativo Ejecucion a 11 de agosto de 201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387985</xdr:colOff>
      <xdr:row>58</xdr:row>
      <xdr:rowOff>38946</xdr:rowOff>
    </xdr:from>
    <xdr:to>
      <xdr:col>1</xdr:col>
      <xdr:colOff>995536</xdr:colOff>
      <xdr:row>58</xdr:row>
      <xdr:rowOff>409575</xdr:rowOff>
    </xdr:to>
    <xdr:pic>
      <xdr:nvPicPr>
        <xdr:cNvPr id="36" name="35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9985" y="12364296"/>
          <a:ext cx="607551" cy="370629"/>
        </a:xfrm>
        <a:prstGeom prst="rect">
          <a:avLst/>
        </a:prstGeom>
      </xdr:spPr>
    </xdr:pic>
    <xdr:clientData/>
  </xdr:twoCellAnchor>
  <xdr:twoCellAnchor editAs="oneCell">
    <xdr:from>
      <xdr:col>1</xdr:col>
      <xdr:colOff>778057</xdr:colOff>
      <xdr:row>68</xdr:row>
      <xdr:rowOff>47625</xdr:rowOff>
    </xdr:from>
    <xdr:to>
      <xdr:col>1</xdr:col>
      <xdr:colOff>1346072</xdr:colOff>
      <xdr:row>69</xdr:row>
      <xdr:rowOff>142875</xdr:rowOff>
    </xdr:to>
    <xdr:pic>
      <xdr:nvPicPr>
        <xdr:cNvPr id="37" name="36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40057" y="14878050"/>
          <a:ext cx="568015" cy="371475"/>
        </a:xfrm>
        <a:prstGeom prst="rect">
          <a:avLst/>
        </a:prstGeom>
      </xdr:spPr>
    </xdr:pic>
    <xdr:clientData/>
  </xdr:twoCellAnchor>
  <xdr:twoCellAnchor>
    <xdr:from>
      <xdr:col>1</xdr:col>
      <xdr:colOff>828674</xdr:colOff>
      <xdr:row>78</xdr:row>
      <xdr:rowOff>76199</xdr:rowOff>
    </xdr:from>
    <xdr:to>
      <xdr:col>5</xdr:col>
      <xdr:colOff>933450</xdr:colOff>
      <xdr:row>102</xdr:row>
      <xdr:rowOff>114300</xdr:rowOff>
    </xdr:to>
    <xdr:graphicFrame macro="">
      <xdr:nvGraphicFramePr>
        <xdr:cNvPr id="39" name="38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1142999</xdr:colOff>
      <xdr:row>124</xdr:row>
      <xdr:rowOff>57150</xdr:rowOff>
    </xdr:from>
    <xdr:to>
      <xdr:col>6</xdr:col>
      <xdr:colOff>523875</xdr:colOff>
      <xdr:row>157</xdr:row>
      <xdr:rowOff>19049</xdr:rowOff>
    </xdr:to>
    <xdr:graphicFrame macro="">
      <xdr:nvGraphicFramePr>
        <xdr:cNvPr id="12" name="1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142875</xdr:colOff>
      <xdr:row>9</xdr:row>
      <xdr:rowOff>76200</xdr:rowOff>
    </xdr:from>
    <xdr:to>
      <xdr:col>9</xdr:col>
      <xdr:colOff>312208</xdr:colOff>
      <xdr:row>9</xdr:row>
      <xdr:rowOff>216958</xdr:rowOff>
    </xdr:to>
    <xdr:sp macro="" textlink="">
      <xdr:nvSpPr>
        <xdr:cNvPr id="25" name="24 Flecha abajo"/>
        <xdr:cNvSpPr/>
      </xdr:nvSpPr>
      <xdr:spPr>
        <a:xfrm>
          <a:off x="11820525" y="2276475"/>
          <a:ext cx="169333" cy="140758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3</xdr:col>
      <xdr:colOff>76201</xdr:colOff>
      <xdr:row>21</xdr:row>
      <xdr:rowOff>66675</xdr:rowOff>
    </xdr:from>
    <xdr:to>
      <xdr:col>3</xdr:col>
      <xdr:colOff>266701</xdr:colOff>
      <xdr:row>21</xdr:row>
      <xdr:rowOff>239184</xdr:rowOff>
    </xdr:to>
    <xdr:sp macro="" textlink="">
      <xdr:nvSpPr>
        <xdr:cNvPr id="33" name="32 Flecha abajo"/>
        <xdr:cNvSpPr/>
      </xdr:nvSpPr>
      <xdr:spPr>
        <a:xfrm>
          <a:off x="4171951" y="5114925"/>
          <a:ext cx="190500" cy="172509"/>
        </a:xfrm>
        <a:prstGeom prst="downArrow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5</xdr:col>
      <xdr:colOff>47625</xdr:colOff>
      <xdr:row>21</xdr:row>
      <xdr:rowOff>85725</xdr:rowOff>
    </xdr:from>
    <xdr:to>
      <xdr:col>5</xdr:col>
      <xdr:colOff>216958</xdr:colOff>
      <xdr:row>21</xdr:row>
      <xdr:rowOff>226483</xdr:rowOff>
    </xdr:to>
    <xdr:sp macro="" textlink="">
      <xdr:nvSpPr>
        <xdr:cNvPr id="38" name="37 Flecha abajo"/>
        <xdr:cNvSpPr/>
      </xdr:nvSpPr>
      <xdr:spPr>
        <a:xfrm>
          <a:off x="7172325" y="5133975"/>
          <a:ext cx="169333" cy="140758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5</xdr:col>
      <xdr:colOff>104775</xdr:colOff>
      <xdr:row>7</xdr:row>
      <xdr:rowOff>66675</xdr:rowOff>
    </xdr:from>
    <xdr:to>
      <xdr:col>5</xdr:col>
      <xdr:colOff>247650</xdr:colOff>
      <xdr:row>7</xdr:row>
      <xdr:rowOff>261408</xdr:rowOff>
    </xdr:to>
    <xdr:sp macro="" textlink="">
      <xdr:nvSpPr>
        <xdr:cNvPr id="31" name="30 Flecha arriba"/>
        <xdr:cNvSpPr/>
      </xdr:nvSpPr>
      <xdr:spPr>
        <a:xfrm>
          <a:off x="7162800" y="1752600"/>
          <a:ext cx="142875" cy="194733"/>
        </a:xfrm>
        <a:prstGeom prst="upArrow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9</xdr:col>
      <xdr:colOff>152400</xdr:colOff>
      <xdr:row>7</xdr:row>
      <xdr:rowOff>38100</xdr:rowOff>
    </xdr:from>
    <xdr:to>
      <xdr:col>9</xdr:col>
      <xdr:colOff>295275</xdr:colOff>
      <xdr:row>7</xdr:row>
      <xdr:rowOff>232833</xdr:rowOff>
    </xdr:to>
    <xdr:sp macro="" textlink="">
      <xdr:nvSpPr>
        <xdr:cNvPr id="40" name="39 Flecha arriba"/>
        <xdr:cNvSpPr/>
      </xdr:nvSpPr>
      <xdr:spPr>
        <a:xfrm>
          <a:off x="11572875" y="1724025"/>
          <a:ext cx="142875" cy="194733"/>
        </a:xfrm>
        <a:prstGeom prst="upArrow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3</xdr:col>
      <xdr:colOff>95250</xdr:colOff>
      <xdr:row>19</xdr:row>
      <xdr:rowOff>47625</xdr:rowOff>
    </xdr:from>
    <xdr:to>
      <xdr:col>3</xdr:col>
      <xdr:colOff>238125</xdr:colOff>
      <xdr:row>19</xdr:row>
      <xdr:rowOff>242358</xdr:rowOff>
    </xdr:to>
    <xdr:sp macro="" textlink="">
      <xdr:nvSpPr>
        <xdr:cNvPr id="41" name="40 Flecha arriba"/>
        <xdr:cNvSpPr/>
      </xdr:nvSpPr>
      <xdr:spPr>
        <a:xfrm>
          <a:off x="3676650" y="4591050"/>
          <a:ext cx="142875" cy="194733"/>
        </a:xfrm>
        <a:prstGeom prst="upArrow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5</xdr:col>
      <xdr:colOff>66675</xdr:colOff>
      <xdr:row>19</xdr:row>
      <xdr:rowOff>47625</xdr:rowOff>
    </xdr:from>
    <xdr:to>
      <xdr:col>5</xdr:col>
      <xdr:colOff>209550</xdr:colOff>
      <xdr:row>19</xdr:row>
      <xdr:rowOff>242358</xdr:rowOff>
    </xdr:to>
    <xdr:sp macro="" textlink="">
      <xdr:nvSpPr>
        <xdr:cNvPr id="42" name="41 Flecha arriba"/>
        <xdr:cNvSpPr/>
      </xdr:nvSpPr>
      <xdr:spPr>
        <a:xfrm>
          <a:off x="7305675" y="4591050"/>
          <a:ext cx="142875" cy="194733"/>
        </a:xfrm>
        <a:prstGeom prst="upArrow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5</xdr:col>
      <xdr:colOff>114300</xdr:colOff>
      <xdr:row>9</xdr:row>
      <xdr:rowOff>57150</xdr:rowOff>
    </xdr:from>
    <xdr:to>
      <xdr:col>5</xdr:col>
      <xdr:colOff>257175</xdr:colOff>
      <xdr:row>9</xdr:row>
      <xdr:rowOff>251883</xdr:rowOff>
    </xdr:to>
    <xdr:sp macro="" textlink="">
      <xdr:nvSpPr>
        <xdr:cNvPr id="24" name="23 Flecha arriba"/>
        <xdr:cNvSpPr/>
      </xdr:nvSpPr>
      <xdr:spPr>
        <a:xfrm>
          <a:off x="6362700" y="2276475"/>
          <a:ext cx="142875" cy="194733"/>
        </a:xfrm>
        <a:prstGeom prst="upArrow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Z41"/>
  <sheetViews>
    <sheetView showGridLines="0" topLeftCell="A13" workbookViewId="0">
      <selection activeCell="O33" sqref="O33"/>
    </sheetView>
  </sheetViews>
  <sheetFormatPr baseColWidth="10" defaultRowHeight="15" x14ac:dyDescent="0.2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9.5703125" customWidth="1"/>
    <col min="13" max="13" width="8" customWidth="1"/>
    <col min="14" max="14" width="9.5703125" customWidth="1"/>
    <col min="15" max="15" width="27.5703125" customWidth="1"/>
    <col min="16" max="26" width="18.85546875" customWidth="1"/>
    <col min="27" max="27" width="0" hidden="1" customWidth="1"/>
    <col min="28" max="28" width="0.42578125" customWidth="1"/>
  </cols>
  <sheetData>
    <row r="1" spans="1:26" x14ac:dyDescent="0.25">
      <c r="A1" s="1" t="s">
        <v>0</v>
      </c>
      <c r="B1" s="2">
        <v>2015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  <c r="M1" s="3" t="s">
        <v>1</v>
      </c>
      <c r="N1" s="3" t="s">
        <v>1</v>
      </c>
      <c r="O1" s="3" t="s">
        <v>1</v>
      </c>
      <c r="P1" s="3" t="s">
        <v>1</v>
      </c>
      <c r="Q1" s="3" t="s">
        <v>1</v>
      </c>
      <c r="R1" s="3" t="s">
        <v>1</v>
      </c>
      <c r="S1" s="3" t="s">
        <v>1</v>
      </c>
      <c r="T1" s="3" t="s">
        <v>1</v>
      </c>
      <c r="U1" s="3" t="s">
        <v>1</v>
      </c>
      <c r="V1" s="3" t="s">
        <v>1</v>
      </c>
      <c r="W1" s="3" t="s">
        <v>1</v>
      </c>
      <c r="X1" s="3" t="s">
        <v>1</v>
      </c>
      <c r="Y1" s="3" t="s">
        <v>1</v>
      </c>
      <c r="Z1" s="3" t="s">
        <v>1</v>
      </c>
    </row>
    <row r="2" spans="1:26" x14ac:dyDescent="0.25">
      <c r="A2" s="1" t="s">
        <v>2</v>
      </c>
      <c r="B2" s="1" t="s">
        <v>3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  <c r="R2" s="3" t="s">
        <v>1</v>
      </c>
      <c r="S2" s="3" t="s">
        <v>1</v>
      </c>
      <c r="T2" s="3" t="s">
        <v>1</v>
      </c>
      <c r="U2" s="3" t="s">
        <v>1</v>
      </c>
      <c r="V2" s="3" t="s">
        <v>1</v>
      </c>
      <c r="W2" s="3" t="s">
        <v>1</v>
      </c>
      <c r="X2" s="3" t="s">
        <v>1</v>
      </c>
      <c r="Y2" s="3" t="s">
        <v>1</v>
      </c>
      <c r="Z2" s="3" t="s">
        <v>1</v>
      </c>
    </row>
    <row r="3" spans="1:26" x14ac:dyDescent="0.25">
      <c r="A3" s="1" t="s">
        <v>4</v>
      </c>
      <c r="B3" s="1" t="s">
        <v>5</v>
      </c>
      <c r="C3" s="3" t="s">
        <v>1</v>
      </c>
      <c r="D3" s="3" t="s">
        <v>1</v>
      </c>
      <c r="E3" s="3" t="s">
        <v>1</v>
      </c>
      <c r="F3" s="3" t="s">
        <v>1</v>
      </c>
      <c r="G3" s="3" t="s">
        <v>1</v>
      </c>
      <c r="H3" s="3" t="s">
        <v>1</v>
      </c>
      <c r="I3" s="3" t="s">
        <v>1</v>
      </c>
      <c r="J3" s="3" t="s">
        <v>1</v>
      </c>
      <c r="K3" s="3" t="s">
        <v>1</v>
      </c>
      <c r="L3" s="3" t="s">
        <v>1</v>
      </c>
      <c r="M3" s="3" t="s">
        <v>1</v>
      </c>
      <c r="N3" s="3" t="s">
        <v>1</v>
      </c>
      <c r="O3" s="3" t="s">
        <v>1</v>
      </c>
      <c r="P3" s="3" t="s">
        <v>1</v>
      </c>
      <c r="Q3" s="3" t="s">
        <v>1</v>
      </c>
      <c r="R3" s="3" t="s">
        <v>1</v>
      </c>
      <c r="S3" s="3" t="s">
        <v>1</v>
      </c>
      <c r="T3" s="3" t="s">
        <v>1</v>
      </c>
      <c r="U3" s="3" t="s">
        <v>1</v>
      </c>
      <c r="V3" s="3" t="s">
        <v>1</v>
      </c>
      <c r="W3" s="3" t="s">
        <v>1</v>
      </c>
      <c r="X3" s="3" t="s">
        <v>1</v>
      </c>
      <c r="Y3" s="3" t="s">
        <v>1</v>
      </c>
      <c r="Z3" s="3" t="s">
        <v>1</v>
      </c>
    </row>
    <row r="4" spans="1:26" ht="24" x14ac:dyDescent="0.25">
      <c r="A4" s="1" t="s">
        <v>6</v>
      </c>
      <c r="B4" s="1" t="s">
        <v>7</v>
      </c>
      <c r="C4" s="1" t="s">
        <v>8</v>
      </c>
      <c r="D4" s="1" t="s">
        <v>9</v>
      </c>
      <c r="E4" s="1" t="s">
        <v>10</v>
      </c>
      <c r="F4" s="1" t="s">
        <v>11</v>
      </c>
      <c r="G4" s="1" t="s">
        <v>12</v>
      </c>
      <c r="H4" s="1" t="s">
        <v>13</v>
      </c>
      <c r="I4" s="1" t="s">
        <v>14</v>
      </c>
      <c r="J4" s="1" t="s">
        <v>15</v>
      </c>
      <c r="K4" s="1" t="s">
        <v>16</v>
      </c>
      <c r="L4" s="1" t="s">
        <v>17</v>
      </c>
      <c r="M4" s="1" t="s">
        <v>18</v>
      </c>
      <c r="N4" s="1" t="s">
        <v>19</v>
      </c>
      <c r="O4" s="1" t="s">
        <v>20</v>
      </c>
      <c r="P4" s="1" t="s">
        <v>21</v>
      </c>
      <c r="Q4" s="1" t="s">
        <v>22</v>
      </c>
      <c r="R4" s="1" t="s">
        <v>23</v>
      </c>
      <c r="S4" s="1" t="s">
        <v>24</v>
      </c>
      <c r="T4" s="1" t="s">
        <v>25</v>
      </c>
      <c r="U4" s="1" t="s">
        <v>26</v>
      </c>
      <c r="V4" s="1" t="s">
        <v>27</v>
      </c>
      <c r="W4" s="1" t="s">
        <v>28</v>
      </c>
      <c r="X4" s="1" t="s">
        <v>29</v>
      </c>
      <c r="Y4" s="1" t="s">
        <v>30</v>
      </c>
      <c r="Z4" s="1" t="s">
        <v>31</v>
      </c>
    </row>
    <row r="5" spans="1:26" ht="22.5" x14ac:dyDescent="0.25">
      <c r="A5" s="4" t="s">
        <v>32</v>
      </c>
      <c r="B5" s="5" t="s">
        <v>33</v>
      </c>
      <c r="C5" s="6" t="s">
        <v>34</v>
      </c>
      <c r="D5" s="4" t="s">
        <v>35</v>
      </c>
      <c r="E5" s="4" t="s">
        <v>36</v>
      </c>
      <c r="F5" s="4" t="s">
        <v>37</v>
      </c>
      <c r="G5" s="4" t="s">
        <v>36</v>
      </c>
      <c r="H5" s="4" t="s">
        <v>36</v>
      </c>
      <c r="I5" s="4"/>
      <c r="J5" s="4"/>
      <c r="K5" s="4"/>
      <c r="L5" s="4" t="s">
        <v>38</v>
      </c>
      <c r="M5" s="4" t="s">
        <v>39</v>
      </c>
      <c r="N5" s="4" t="s">
        <v>40</v>
      </c>
      <c r="O5" s="5" t="s">
        <v>41</v>
      </c>
      <c r="P5" s="7">
        <v>6981000000</v>
      </c>
      <c r="Q5" s="7">
        <v>0</v>
      </c>
      <c r="R5" s="7">
        <v>0</v>
      </c>
      <c r="S5" s="7">
        <v>6981000000</v>
      </c>
      <c r="T5" s="7">
        <v>0</v>
      </c>
      <c r="U5" s="7">
        <v>6981000000</v>
      </c>
      <c r="V5" s="7">
        <v>0</v>
      </c>
      <c r="W5" s="7">
        <v>4026927890</v>
      </c>
      <c r="X5" s="7">
        <v>4022826873</v>
      </c>
      <c r="Y5" s="7">
        <v>4022826873</v>
      </c>
      <c r="Z5" s="7">
        <v>4022826873</v>
      </c>
    </row>
    <row r="6" spans="1:26" ht="22.5" x14ac:dyDescent="0.25">
      <c r="A6" s="4" t="s">
        <v>32</v>
      </c>
      <c r="B6" s="5" t="s">
        <v>33</v>
      </c>
      <c r="C6" s="6" t="s">
        <v>42</v>
      </c>
      <c r="D6" s="4" t="s">
        <v>35</v>
      </c>
      <c r="E6" s="4" t="s">
        <v>36</v>
      </c>
      <c r="F6" s="4" t="s">
        <v>37</v>
      </c>
      <c r="G6" s="4" t="s">
        <v>36</v>
      </c>
      <c r="H6" s="4" t="s">
        <v>43</v>
      </c>
      <c r="I6" s="4"/>
      <c r="J6" s="4"/>
      <c r="K6" s="4"/>
      <c r="L6" s="4" t="s">
        <v>38</v>
      </c>
      <c r="M6" s="4" t="s">
        <v>39</v>
      </c>
      <c r="N6" s="4" t="s">
        <v>40</v>
      </c>
      <c r="O6" s="5" t="s">
        <v>44</v>
      </c>
      <c r="P6" s="7">
        <v>754000000</v>
      </c>
      <c r="Q6" s="7">
        <v>70000000</v>
      </c>
      <c r="R6" s="7">
        <v>0</v>
      </c>
      <c r="S6" s="7">
        <v>824000000</v>
      </c>
      <c r="T6" s="7">
        <v>0</v>
      </c>
      <c r="U6" s="7">
        <v>824000000</v>
      </c>
      <c r="V6" s="7">
        <v>0</v>
      </c>
      <c r="W6" s="7">
        <v>433692227</v>
      </c>
      <c r="X6" s="7">
        <v>433594678</v>
      </c>
      <c r="Y6" s="7">
        <v>433594678</v>
      </c>
      <c r="Z6" s="7">
        <v>433594678</v>
      </c>
    </row>
    <row r="7" spans="1:26" ht="22.5" x14ac:dyDescent="0.25">
      <c r="A7" s="4" t="s">
        <v>32</v>
      </c>
      <c r="B7" s="5" t="s">
        <v>33</v>
      </c>
      <c r="C7" s="6" t="s">
        <v>45</v>
      </c>
      <c r="D7" s="4" t="s">
        <v>35</v>
      </c>
      <c r="E7" s="4" t="s">
        <v>36</v>
      </c>
      <c r="F7" s="4" t="s">
        <v>37</v>
      </c>
      <c r="G7" s="4" t="s">
        <v>36</v>
      </c>
      <c r="H7" s="4" t="s">
        <v>46</v>
      </c>
      <c r="I7" s="4"/>
      <c r="J7" s="4"/>
      <c r="K7" s="4"/>
      <c r="L7" s="4" t="s">
        <v>38</v>
      </c>
      <c r="M7" s="4" t="s">
        <v>39</v>
      </c>
      <c r="N7" s="4" t="s">
        <v>40</v>
      </c>
      <c r="O7" s="5" t="s">
        <v>47</v>
      </c>
      <c r="P7" s="7">
        <v>2191000000</v>
      </c>
      <c r="Q7" s="7">
        <v>0</v>
      </c>
      <c r="R7" s="7">
        <v>100000000</v>
      </c>
      <c r="S7" s="7">
        <v>2091000000</v>
      </c>
      <c r="T7" s="7">
        <v>0</v>
      </c>
      <c r="U7" s="7">
        <v>2091000000</v>
      </c>
      <c r="V7" s="7">
        <v>0</v>
      </c>
      <c r="W7" s="7">
        <v>1002046771</v>
      </c>
      <c r="X7" s="7">
        <v>1001691675</v>
      </c>
      <c r="Y7" s="7">
        <v>1001691675</v>
      </c>
      <c r="Z7" s="7">
        <v>1001691675</v>
      </c>
    </row>
    <row r="8" spans="1:26" ht="33.75" x14ac:dyDescent="0.25">
      <c r="A8" s="4" t="s">
        <v>32</v>
      </c>
      <c r="B8" s="5" t="s">
        <v>33</v>
      </c>
      <c r="C8" s="6" t="s">
        <v>48</v>
      </c>
      <c r="D8" s="4" t="s">
        <v>35</v>
      </c>
      <c r="E8" s="4" t="s">
        <v>36</v>
      </c>
      <c r="F8" s="4" t="s">
        <v>37</v>
      </c>
      <c r="G8" s="4" t="s">
        <v>36</v>
      </c>
      <c r="H8" s="4" t="s">
        <v>49</v>
      </c>
      <c r="I8" s="4"/>
      <c r="J8" s="4"/>
      <c r="K8" s="4"/>
      <c r="L8" s="4" t="s">
        <v>38</v>
      </c>
      <c r="M8" s="4" t="s">
        <v>39</v>
      </c>
      <c r="N8" s="4" t="s">
        <v>40</v>
      </c>
      <c r="O8" s="5" t="s">
        <v>50</v>
      </c>
      <c r="P8" s="7">
        <v>65000000</v>
      </c>
      <c r="Q8" s="7">
        <v>30000000</v>
      </c>
      <c r="R8" s="7">
        <v>0</v>
      </c>
      <c r="S8" s="7">
        <v>95000000</v>
      </c>
      <c r="T8" s="7">
        <v>0</v>
      </c>
      <c r="U8" s="7">
        <v>95000000</v>
      </c>
      <c r="V8" s="7">
        <v>0</v>
      </c>
      <c r="W8" s="7">
        <v>86747527</v>
      </c>
      <c r="X8" s="7">
        <v>86402113</v>
      </c>
      <c r="Y8" s="7">
        <v>86402113</v>
      </c>
      <c r="Z8" s="7">
        <v>86402113</v>
      </c>
    </row>
    <row r="9" spans="1:26" ht="22.5" x14ac:dyDescent="0.25">
      <c r="A9" s="4" t="s">
        <v>32</v>
      </c>
      <c r="B9" s="5" t="s">
        <v>33</v>
      </c>
      <c r="C9" s="6" t="s">
        <v>51</v>
      </c>
      <c r="D9" s="4" t="s">
        <v>35</v>
      </c>
      <c r="E9" s="4" t="s">
        <v>36</v>
      </c>
      <c r="F9" s="4" t="s">
        <v>37</v>
      </c>
      <c r="G9" s="4" t="s">
        <v>52</v>
      </c>
      <c r="H9" s="4"/>
      <c r="I9" s="4"/>
      <c r="J9" s="4"/>
      <c r="K9" s="4"/>
      <c r="L9" s="4" t="s">
        <v>38</v>
      </c>
      <c r="M9" s="4" t="s">
        <v>39</v>
      </c>
      <c r="N9" s="4" t="s">
        <v>40</v>
      </c>
      <c r="O9" s="5" t="s">
        <v>53</v>
      </c>
      <c r="P9" s="7">
        <v>139500000</v>
      </c>
      <c r="Q9" s="7">
        <v>0</v>
      </c>
      <c r="R9" s="7">
        <v>0</v>
      </c>
      <c r="S9" s="7">
        <v>139500000</v>
      </c>
      <c r="T9" s="7">
        <v>0</v>
      </c>
      <c r="U9" s="7">
        <v>91515330</v>
      </c>
      <c r="V9" s="7">
        <v>47984670</v>
      </c>
      <c r="W9" s="7">
        <v>80819474</v>
      </c>
      <c r="X9" s="7">
        <v>34479362</v>
      </c>
      <c r="Y9" s="7">
        <v>31231362</v>
      </c>
      <c r="Z9" s="7">
        <v>29531362</v>
      </c>
    </row>
    <row r="10" spans="1:26" ht="33.75" x14ac:dyDescent="0.25">
      <c r="A10" s="4" t="s">
        <v>32</v>
      </c>
      <c r="B10" s="5" t="s">
        <v>33</v>
      </c>
      <c r="C10" s="6" t="s">
        <v>54</v>
      </c>
      <c r="D10" s="4" t="s">
        <v>35</v>
      </c>
      <c r="E10" s="4" t="s">
        <v>36</v>
      </c>
      <c r="F10" s="4" t="s">
        <v>37</v>
      </c>
      <c r="G10" s="4" t="s">
        <v>46</v>
      </c>
      <c r="H10" s="4"/>
      <c r="I10" s="4"/>
      <c r="J10" s="4"/>
      <c r="K10" s="4"/>
      <c r="L10" s="4" t="s">
        <v>38</v>
      </c>
      <c r="M10" s="4" t="s">
        <v>39</v>
      </c>
      <c r="N10" s="4" t="s">
        <v>40</v>
      </c>
      <c r="O10" s="5" t="s">
        <v>55</v>
      </c>
      <c r="P10" s="7">
        <v>3150000000</v>
      </c>
      <c r="Q10" s="7">
        <v>0</v>
      </c>
      <c r="R10" s="7">
        <v>0</v>
      </c>
      <c r="S10" s="7">
        <v>3150000000</v>
      </c>
      <c r="T10" s="7">
        <v>0</v>
      </c>
      <c r="U10" s="7">
        <v>3150000000</v>
      </c>
      <c r="V10" s="7">
        <v>0</v>
      </c>
      <c r="W10" s="7">
        <v>1765169669</v>
      </c>
      <c r="X10" s="7">
        <v>1765108469</v>
      </c>
      <c r="Y10" s="7">
        <v>1765108469</v>
      </c>
      <c r="Z10" s="7">
        <v>1765108469</v>
      </c>
    </row>
    <row r="11" spans="1:26" x14ac:dyDescent="0.25">
      <c r="A11" s="4"/>
      <c r="B11" s="5"/>
      <c r="C11" s="6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5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22.5" x14ac:dyDescent="0.25">
      <c r="A12" s="4" t="s">
        <v>32</v>
      </c>
      <c r="B12" s="5" t="s">
        <v>33</v>
      </c>
      <c r="C12" s="6" t="s">
        <v>56</v>
      </c>
      <c r="D12" s="4" t="s">
        <v>35</v>
      </c>
      <c r="E12" s="4" t="s">
        <v>52</v>
      </c>
      <c r="F12" s="4" t="s">
        <v>37</v>
      </c>
      <c r="G12" s="4" t="s">
        <v>57</v>
      </c>
      <c r="H12" s="4"/>
      <c r="I12" s="4"/>
      <c r="J12" s="4"/>
      <c r="K12" s="4"/>
      <c r="L12" s="4" t="s">
        <v>38</v>
      </c>
      <c r="M12" s="4" t="s">
        <v>39</v>
      </c>
      <c r="N12" s="4" t="s">
        <v>40</v>
      </c>
      <c r="O12" s="5" t="s">
        <v>58</v>
      </c>
      <c r="P12" s="7">
        <v>24000000</v>
      </c>
      <c r="Q12" s="7">
        <v>3850000</v>
      </c>
      <c r="R12" s="7">
        <v>0</v>
      </c>
      <c r="S12" s="7">
        <v>27850000</v>
      </c>
      <c r="T12" s="7">
        <v>0</v>
      </c>
      <c r="U12" s="7">
        <v>26987000</v>
      </c>
      <c r="V12" s="7">
        <v>863000</v>
      </c>
      <c r="W12" s="7">
        <v>26987000</v>
      </c>
      <c r="X12" s="7">
        <v>26987000</v>
      </c>
      <c r="Y12" s="7">
        <v>26987000</v>
      </c>
      <c r="Z12" s="7">
        <v>26987000</v>
      </c>
    </row>
    <row r="13" spans="1:26" ht="22.5" x14ac:dyDescent="0.25">
      <c r="A13" s="4" t="s">
        <v>32</v>
      </c>
      <c r="B13" s="5" t="s">
        <v>33</v>
      </c>
      <c r="C13" s="6" t="s">
        <v>59</v>
      </c>
      <c r="D13" s="4" t="s">
        <v>35</v>
      </c>
      <c r="E13" s="4" t="s">
        <v>52</v>
      </c>
      <c r="F13" s="4" t="s">
        <v>37</v>
      </c>
      <c r="G13" s="4" t="s">
        <v>43</v>
      </c>
      <c r="H13" s="4"/>
      <c r="I13" s="4"/>
      <c r="J13" s="4"/>
      <c r="K13" s="4"/>
      <c r="L13" s="4" t="s">
        <v>38</v>
      </c>
      <c r="M13" s="4" t="s">
        <v>39</v>
      </c>
      <c r="N13" s="4" t="s">
        <v>40</v>
      </c>
      <c r="O13" s="5" t="s">
        <v>60</v>
      </c>
      <c r="P13" s="7">
        <v>1954759800</v>
      </c>
      <c r="Q13" s="7">
        <v>0</v>
      </c>
      <c r="R13" s="7">
        <v>3850000</v>
      </c>
      <c r="S13" s="7">
        <v>1950909800</v>
      </c>
      <c r="T13" s="7">
        <v>0</v>
      </c>
      <c r="U13" s="7">
        <v>1795978667.79</v>
      </c>
      <c r="V13" s="7">
        <v>154931132.21000001</v>
      </c>
      <c r="W13" s="7">
        <v>1486303470.22</v>
      </c>
      <c r="X13" s="7">
        <v>825706417.50999999</v>
      </c>
      <c r="Y13" s="7">
        <v>821231804.50999999</v>
      </c>
      <c r="Z13" s="7">
        <v>821229735.36000001</v>
      </c>
    </row>
    <row r="14" spans="1:26" x14ac:dyDescent="0.25">
      <c r="A14" s="4"/>
      <c r="B14" s="5"/>
      <c r="C14" s="6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5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22.5" x14ac:dyDescent="0.25">
      <c r="A15" s="4" t="s">
        <v>32</v>
      </c>
      <c r="B15" s="5" t="s">
        <v>33</v>
      </c>
      <c r="C15" s="6" t="s">
        <v>61</v>
      </c>
      <c r="D15" s="4" t="s">
        <v>35</v>
      </c>
      <c r="E15" s="4" t="s">
        <v>57</v>
      </c>
      <c r="F15" s="4" t="s">
        <v>52</v>
      </c>
      <c r="G15" s="4" t="s">
        <v>36</v>
      </c>
      <c r="H15" s="4" t="s">
        <v>36</v>
      </c>
      <c r="I15" s="4"/>
      <c r="J15" s="4"/>
      <c r="K15" s="4"/>
      <c r="L15" s="4" t="s">
        <v>38</v>
      </c>
      <c r="M15" s="4" t="s">
        <v>62</v>
      </c>
      <c r="N15" s="4" t="s">
        <v>63</v>
      </c>
      <c r="O15" s="5" t="s">
        <v>64</v>
      </c>
      <c r="P15" s="7">
        <v>29265000</v>
      </c>
      <c r="Q15" s="7">
        <v>0</v>
      </c>
      <c r="R15" s="7">
        <v>0</v>
      </c>
      <c r="S15" s="7">
        <v>29265000</v>
      </c>
      <c r="T15" s="7">
        <v>0</v>
      </c>
      <c r="U15" s="7">
        <v>0</v>
      </c>
      <c r="V15" s="7">
        <v>29265000</v>
      </c>
      <c r="W15" s="7">
        <v>0</v>
      </c>
      <c r="X15" s="7">
        <v>0</v>
      </c>
      <c r="Y15" s="7">
        <v>0</v>
      </c>
      <c r="Z15" s="7">
        <v>0</v>
      </c>
    </row>
    <row r="16" spans="1:26" ht="22.5" x14ac:dyDescent="0.25">
      <c r="A16" s="4" t="s">
        <v>32</v>
      </c>
      <c r="B16" s="5" t="s">
        <v>33</v>
      </c>
      <c r="C16" s="6" t="s">
        <v>65</v>
      </c>
      <c r="D16" s="4" t="s">
        <v>35</v>
      </c>
      <c r="E16" s="4" t="s">
        <v>57</v>
      </c>
      <c r="F16" s="4" t="s">
        <v>46</v>
      </c>
      <c r="G16" s="4" t="s">
        <v>36</v>
      </c>
      <c r="H16" s="4" t="s">
        <v>36</v>
      </c>
      <c r="I16" s="4"/>
      <c r="J16" s="4"/>
      <c r="K16" s="4"/>
      <c r="L16" s="4" t="s">
        <v>38</v>
      </c>
      <c r="M16" s="4" t="s">
        <v>39</v>
      </c>
      <c r="N16" s="4" t="s">
        <v>40</v>
      </c>
      <c r="O16" s="5" t="s">
        <v>66</v>
      </c>
      <c r="P16" s="7">
        <v>189000000</v>
      </c>
      <c r="Q16" s="7">
        <v>0</v>
      </c>
      <c r="R16" s="7">
        <v>0</v>
      </c>
      <c r="S16" s="7">
        <v>189000000</v>
      </c>
      <c r="T16" s="7">
        <v>0</v>
      </c>
      <c r="U16" s="7">
        <v>189000000</v>
      </c>
      <c r="V16" s="7">
        <v>0</v>
      </c>
      <c r="W16" s="7">
        <v>98356082</v>
      </c>
      <c r="X16" s="7">
        <v>98356082</v>
      </c>
      <c r="Y16" s="7">
        <v>98356082</v>
      </c>
      <c r="Z16" s="7">
        <v>98356082</v>
      </c>
    </row>
    <row r="17" spans="1:26" ht="22.5" x14ac:dyDescent="0.25">
      <c r="A17" s="4" t="s">
        <v>32</v>
      </c>
      <c r="B17" s="5" t="s">
        <v>33</v>
      </c>
      <c r="C17" s="6" t="s">
        <v>67</v>
      </c>
      <c r="D17" s="4" t="s">
        <v>35</v>
      </c>
      <c r="E17" s="4" t="s">
        <v>57</v>
      </c>
      <c r="F17" s="4" t="s">
        <v>68</v>
      </c>
      <c r="G17" s="4" t="s">
        <v>36</v>
      </c>
      <c r="H17" s="4" t="s">
        <v>36</v>
      </c>
      <c r="I17" s="4"/>
      <c r="J17" s="4"/>
      <c r="K17" s="4"/>
      <c r="L17" s="4" t="s">
        <v>38</v>
      </c>
      <c r="M17" s="4" t="s">
        <v>39</v>
      </c>
      <c r="N17" s="4" t="s">
        <v>40</v>
      </c>
      <c r="O17" s="5" t="s">
        <v>69</v>
      </c>
      <c r="P17" s="7">
        <v>361044000</v>
      </c>
      <c r="Q17" s="7">
        <v>0</v>
      </c>
      <c r="R17" s="7">
        <v>0</v>
      </c>
      <c r="S17" s="7">
        <v>361044000</v>
      </c>
      <c r="T17" s="7">
        <v>0</v>
      </c>
      <c r="U17" s="7">
        <v>0</v>
      </c>
      <c r="V17" s="7">
        <v>361044000</v>
      </c>
      <c r="W17" s="7">
        <v>0</v>
      </c>
      <c r="X17" s="7">
        <v>0</v>
      </c>
      <c r="Y17" s="7">
        <v>0</v>
      </c>
      <c r="Z17" s="7">
        <v>0</v>
      </c>
    </row>
    <row r="18" spans="1:26" x14ac:dyDescent="0.25">
      <c r="A18" s="4"/>
      <c r="B18" s="5"/>
      <c r="C18" s="6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5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33.75" x14ac:dyDescent="0.25">
      <c r="A19" s="4" t="s">
        <v>32</v>
      </c>
      <c r="B19" s="5" t="s">
        <v>33</v>
      </c>
      <c r="C19" s="6" t="s">
        <v>70</v>
      </c>
      <c r="D19" s="4" t="s">
        <v>71</v>
      </c>
      <c r="E19" s="4" t="s">
        <v>72</v>
      </c>
      <c r="F19" s="4" t="s">
        <v>73</v>
      </c>
      <c r="G19" s="4" t="s">
        <v>36</v>
      </c>
      <c r="H19" s="4" t="s">
        <v>1</v>
      </c>
      <c r="I19" s="4" t="s">
        <v>1</v>
      </c>
      <c r="J19" s="4" t="s">
        <v>1</v>
      </c>
      <c r="K19" s="4" t="s">
        <v>1</v>
      </c>
      <c r="L19" s="4" t="s">
        <v>38</v>
      </c>
      <c r="M19" s="4" t="s">
        <v>62</v>
      </c>
      <c r="N19" s="4" t="s">
        <v>40</v>
      </c>
      <c r="O19" s="5" t="s">
        <v>74</v>
      </c>
      <c r="P19" s="7">
        <v>100000000</v>
      </c>
      <c r="Q19" s="7">
        <v>0</v>
      </c>
      <c r="R19" s="7">
        <v>0</v>
      </c>
      <c r="S19" s="7">
        <v>100000000</v>
      </c>
      <c r="T19" s="7">
        <v>0</v>
      </c>
      <c r="U19" s="7">
        <v>98785000.409999996</v>
      </c>
      <c r="V19" s="7">
        <v>1214999.5900000001</v>
      </c>
      <c r="W19" s="7">
        <v>98284996.409999996</v>
      </c>
      <c r="X19" s="7">
        <v>64501959.93</v>
      </c>
      <c r="Y19" s="7">
        <v>58568263.130000003</v>
      </c>
      <c r="Z19" s="7">
        <v>58568263.130000003</v>
      </c>
    </row>
    <row r="20" spans="1:26" x14ac:dyDescent="0.25">
      <c r="A20" s="4"/>
      <c r="B20" s="5"/>
      <c r="C20" s="6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5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56.25" x14ac:dyDescent="0.25">
      <c r="A21" s="4" t="s">
        <v>32</v>
      </c>
      <c r="B21" s="5" t="s">
        <v>33</v>
      </c>
      <c r="C21" s="6" t="s">
        <v>75</v>
      </c>
      <c r="D21" s="4" t="s">
        <v>71</v>
      </c>
      <c r="E21" s="4" t="s">
        <v>76</v>
      </c>
      <c r="F21" s="4" t="s">
        <v>73</v>
      </c>
      <c r="G21" s="4" t="s">
        <v>43</v>
      </c>
      <c r="H21" s="4" t="s">
        <v>1</v>
      </c>
      <c r="I21" s="4" t="s">
        <v>1</v>
      </c>
      <c r="J21" s="4" t="s">
        <v>1</v>
      </c>
      <c r="K21" s="4" t="s">
        <v>1</v>
      </c>
      <c r="L21" s="4" t="s">
        <v>38</v>
      </c>
      <c r="M21" s="4" t="s">
        <v>62</v>
      </c>
      <c r="N21" s="4" t="s">
        <v>40</v>
      </c>
      <c r="O21" s="5" t="s">
        <v>77</v>
      </c>
      <c r="P21" s="7">
        <v>2430000000</v>
      </c>
      <c r="Q21" s="7">
        <v>0</v>
      </c>
      <c r="R21" s="7">
        <v>0</v>
      </c>
      <c r="S21" s="7">
        <v>2430000000</v>
      </c>
      <c r="T21" s="7">
        <v>0</v>
      </c>
      <c r="U21" s="7">
        <v>2424120000</v>
      </c>
      <c r="V21" s="7">
        <v>5880000</v>
      </c>
      <c r="W21" s="7">
        <v>1394923167</v>
      </c>
      <c r="X21" s="7">
        <v>1394839567</v>
      </c>
      <c r="Y21" s="7">
        <v>1394839567</v>
      </c>
      <c r="Z21" s="7">
        <v>1384892867</v>
      </c>
    </row>
    <row r="22" spans="1:26" ht="56.25" x14ac:dyDescent="0.25">
      <c r="A22" s="4" t="s">
        <v>32</v>
      </c>
      <c r="B22" s="5" t="s">
        <v>33</v>
      </c>
      <c r="C22" s="6" t="s">
        <v>75</v>
      </c>
      <c r="D22" s="4" t="s">
        <v>71</v>
      </c>
      <c r="E22" s="4" t="s">
        <v>76</v>
      </c>
      <c r="F22" s="4" t="s">
        <v>73</v>
      </c>
      <c r="G22" s="4" t="s">
        <v>43</v>
      </c>
      <c r="H22" s="4" t="s">
        <v>1</v>
      </c>
      <c r="I22" s="4" t="s">
        <v>1</v>
      </c>
      <c r="J22" s="4" t="s">
        <v>1</v>
      </c>
      <c r="K22" s="4" t="s">
        <v>1</v>
      </c>
      <c r="L22" s="4" t="s">
        <v>38</v>
      </c>
      <c r="M22" s="4" t="s">
        <v>62</v>
      </c>
      <c r="N22" s="4" t="s">
        <v>63</v>
      </c>
      <c r="O22" s="5" t="s">
        <v>77</v>
      </c>
      <c r="P22" s="7">
        <v>0</v>
      </c>
      <c r="Q22" s="7">
        <v>3500000000</v>
      </c>
      <c r="R22" s="7">
        <v>0</v>
      </c>
      <c r="S22" s="7">
        <v>3500000000</v>
      </c>
      <c r="T22" s="7">
        <v>0</v>
      </c>
      <c r="U22" s="7">
        <v>2382220746</v>
      </c>
      <c r="V22" s="7">
        <v>1117779254</v>
      </c>
      <c r="W22" s="7">
        <v>2128584770.05</v>
      </c>
      <c r="X22" s="7">
        <v>335456719.05000001</v>
      </c>
      <c r="Y22" s="7">
        <v>335456719.05000001</v>
      </c>
      <c r="Z22" s="7">
        <v>335456719.05000001</v>
      </c>
    </row>
    <row r="23" spans="1:26" ht="56.25" x14ac:dyDescent="0.25">
      <c r="A23" s="4" t="s">
        <v>32</v>
      </c>
      <c r="B23" s="5" t="s">
        <v>33</v>
      </c>
      <c r="C23" s="6" t="s">
        <v>75</v>
      </c>
      <c r="D23" s="4" t="s">
        <v>71</v>
      </c>
      <c r="E23" s="4" t="s">
        <v>76</v>
      </c>
      <c r="F23" s="4" t="s">
        <v>73</v>
      </c>
      <c r="G23" s="4" t="s">
        <v>43</v>
      </c>
      <c r="H23" s="4" t="s">
        <v>1</v>
      </c>
      <c r="I23" s="4" t="s">
        <v>1</v>
      </c>
      <c r="J23" s="4" t="s">
        <v>1</v>
      </c>
      <c r="K23" s="4" t="s">
        <v>1</v>
      </c>
      <c r="L23" s="4" t="s">
        <v>38</v>
      </c>
      <c r="M23" s="4" t="s">
        <v>78</v>
      </c>
      <c r="N23" s="4" t="s">
        <v>63</v>
      </c>
      <c r="O23" s="5" t="s">
        <v>77</v>
      </c>
      <c r="P23" s="7">
        <v>0</v>
      </c>
      <c r="Q23" s="7">
        <v>281001500</v>
      </c>
      <c r="R23" s="7">
        <v>0</v>
      </c>
      <c r="S23" s="7">
        <v>281001500</v>
      </c>
      <c r="T23" s="7">
        <v>0</v>
      </c>
      <c r="U23" s="7">
        <v>0</v>
      </c>
      <c r="V23" s="7">
        <v>281001500</v>
      </c>
      <c r="W23" s="7">
        <v>0</v>
      </c>
      <c r="X23" s="7">
        <v>0</v>
      </c>
      <c r="Y23" s="7">
        <v>0</v>
      </c>
      <c r="Z23" s="7">
        <v>0</v>
      </c>
    </row>
    <row r="24" spans="1:26" ht="56.25" x14ac:dyDescent="0.25">
      <c r="A24" s="4" t="s">
        <v>32</v>
      </c>
      <c r="B24" s="5" t="s">
        <v>33</v>
      </c>
      <c r="C24" s="6" t="s">
        <v>75</v>
      </c>
      <c r="D24" s="4" t="s">
        <v>71</v>
      </c>
      <c r="E24" s="4" t="s">
        <v>76</v>
      </c>
      <c r="F24" s="4" t="s">
        <v>73</v>
      </c>
      <c r="G24" s="4" t="s">
        <v>43</v>
      </c>
      <c r="H24" s="4" t="s">
        <v>1</v>
      </c>
      <c r="I24" s="4" t="s">
        <v>1</v>
      </c>
      <c r="J24" s="4" t="s">
        <v>1</v>
      </c>
      <c r="K24" s="4" t="s">
        <v>1</v>
      </c>
      <c r="L24" s="4" t="s">
        <v>79</v>
      </c>
      <c r="M24" s="4" t="s">
        <v>80</v>
      </c>
      <c r="N24" s="4" t="s">
        <v>40</v>
      </c>
      <c r="O24" s="5" t="s">
        <v>77</v>
      </c>
      <c r="P24" s="7">
        <v>0</v>
      </c>
      <c r="Q24" s="7">
        <v>281001500</v>
      </c>
      <c r="R24" s="7">
        <v>281001500</v>
      </c>
      <c r="S24" s="7">
        <v>0</v>
      </c>
      <c r="T24" s="7">
        <v>0</v>
      </c>
      <c r="U24" s="7">
        <v>0</v>
      </c>
      <c r="V24" s="7">
        <v>0</v>
      </c>
      <c r="W24" s="7">
        <v>0</v>
      </c>
      <c r="X24" s="7">
        <v>0</v>
      </c>
      <c r="Y24" s="7">
        <v>0</v>
      </c>
      <c r="Z24" s="7">
        <v>0</v>
      </c>
    </row>
    <row r="25" spans="1:26" x14ac:dyDescent="0.25">
      <c r="A25" s="4"/>
      <c r="B25" s="5"/>
      <c r="C25" s="6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5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</row>
    <row r="26" spans="1:26" ht="45" x14ac:dyDescent="0.25">
      <c r="A26" s="4" t="s">
        <v>32</v>
      </c>
      <c r="B26" s="5" t="s">
        <v>33</v>
      </c>
      <c r="C26" s="6" t="s">
        <v>81</v>
      </c>
      <c r="D26" s="4" t="s">
        <v>71</v>
      </c>
      <c r="E26" s="4" t="s">
        <v>82</v>
      </c>
      <c r="F26" s="4" t="s">
        <v>73</v>
      </c>
      <c r="G26" s="4" t="s">
        <v>39</v>
      </c>
      <c r="H26" s="4" t="s">
        <v>1</v>
      </c>
      <c r="I26" s="4" t="s">
        <v>1</v>
      </c>
      <c r="J26" s="4" t="s">
        <v>1</v>
      </c>
      <c r="K26" s="4" t="s">
        <v>1</v>
      </c>
      <c r="L26" s="4" t="s">
        <v>38</v>
      </c>
      <c r="M26" s="4" t="s">
        <v>62</v>
      </c>
      <c r="N26" s="4" t="s">
        <v>40</v>
      </c>
      <c r="O26" s="5" t="s">
        <v>83</v>
      </c>
      <c r="P26" s="7">
        <v>2983069280</v>
      </c>
      <c r="Q26" s="7">
        <v>0</v>
      </c>
      <c r="R26" s="7">
        <v>0</v>
      </c>
      <c r="S26" s="7">
        <v>2983069280</v>
      </c>
      <c r="T26" s="7">
        <v>0</v>
      </c>
      <c r="U26" s="7">
        <v>2141072361</v>
      </c>
      <c r="V26" s="7">
        <v>841996919</v>
      </c>
      <c r="W26" s="7">
        <v>1372565872</v>
      </c>
      <c r="X26" s="7">
        <v>869039498</v>
      </c>
      <c r="Y26" s="7">
        <v>869039498</v>
      </c>
      <c r="Z26" s="7">
        <v>862359083</v>
      </c>
    </row>
    <row r="27" spans="1:26" x14ac:dyDescent="0.25">
      <c r="A27" s="4" t="s">
        <v>1</v>
      </c>
      <c r="B27" s="5" t="s">
        <v>1</v>
      </c>
      <c r="C27" s="6" t="s">
        <v>1</v>
      </c>
      <c r="D27" s="4" t="s">
        <v>1</v>
      </c>
      <c r="E27" s="4" t="s">
        <v>1</v>
      </c>
      <c r="F27" s="4" t="s">
        <v>1</v>
      </c>
      <c r="G27" s="4" t="s">
        <v>1</v>
      </c>
      <c r="H27" s="4" t="s">
        <v>1</v>
      </c>
      <c r="I27" s="4" t="s">
        <v>1</v>
      </c>
      <c r="J27" s="4" t="s">
        <v>1</v>
      </c>
      <c r="K27" s="4" t="s">
        <v>1</v>
      </c>
      <c r="L27" s="4" t="s">
        <v>1</v>
      </c>
      <c r="M27" s="4" t="s">
        <v>1</v>
      </c>
      <c r="N27" s="4" t="s">
        <v>1</v>
      </c>
      <c r="O27" s="5" t="s">
        <v>1</v>
      </c>
      <c r="P27" s="7">
        <v>21351638080</v>
      </c>
      <c r="Q27" s="7">
        <v>4165853000</v>
      </c>
      <c r="R27" s="7">
        <v>384851500</v>
      </c>
      <c r="S27" s="7">
        <v>25132639580</v>
      </c>
      <c r="T27" s="7">
        <v>0</v>
      </c>
      <c r="U27" s="7">
        <v>22290679105.200001</v>
      </c>
      <c r="V27" s="7">
        <v>2841960474.8000002</v>
      </c>
      <c r="W27" s="7">
        <v>14001408915.68</v>
      </c>
      <c r="X27" s="7">
        <v>10958990413.49</v>
      </c>
      <c r="Y27" s="7">
        <v>10945334103.690001</v>
      </c>
      <c r="Z27" s="7">
        <v>10927004919.540001</v>
      </c>
    </row>
    <row r="28" spans="1:26" ht="13.5" customHeight="1" x14ac:dyDescent="0.25"/>
    <row r="30" spans="1:26" x14ac:dyDescent="0.25">
      <c r="O30" s="19" t="s">
        <v>333</v>
      </c>
    </row>
    <row r="31" spans="1:26" x14ac:dyDescent="0.25">
      <c r="O31" s="20"/>
    </row>
    <row r="32" spans="1:26" x14ac:dyDescent="0.25">
      <c r="O32" s="21" t="s">
        <v>334</v>
      </c>
    </row>
    <row r="33" spans="15:15" x14ac:dyDescent="0.25">
      <c r="O33" s="21" t="s">
        <v>335</v>
      </c>
    </row>
    <row r="34" spans="15:15" x14ac:dyDescent="0.25">
      <c r="O34" s="21" t="s">
        <v>336</v>
      </c>
    </row>
    <row r="35" spans="15:15" x14ac:dyDescent="0.25">
      <c r="O35" s="19" t="s">
        <v>337</v>
      </c>
    </row>
    <row r="36" spans="15:15" x14ac:dyDescent="0.25">
      <c r="O36" s="20"/>
    </row>
    <row r="37" spans="15:15" x14ac:dyDescent="0.25">
      <c r="O37" s="21" t="s">
        <v>338</v>
      </c>
    </row>
    <row r="38" spans="15:15" x14ac:dyDescent="0.25">
      <c r="O38" s="21" t="s">
        <v>339</v>
      </c>
    </row>
    <row r="39" spans="15:15" x14ac:dyDescent="0.25">
      <c r="O39" s="19" t="s">
        <v>340</v>
      </c>
    </row>
    <row r="40" spans="15:15" x14ac:dyDescent="0.25">
      <c r="O40" s="19"/>
    </row>
    <row r="41" spans="15:15" x14ac:dyDescent="0.25">
      <c r="O41" s="22" t="s">
        <v>341</v>
      </c>
    </row>
  </sheetData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AB147"/>
  <sheetViews>
    <sheetView topLeftCell="O1" workbookViewId="0">
      <pane ySplit="4" topLeftCell="A104" activePane="bottomLeft" state="frozen"/>
      <selection activeCell="L16" sqref="L16"/>
      <selection pane="bottomLeft" activeCell="L16" sqref="L16"/>
    </sheetView>
  </sheetViews>
  <sheetFormatPr baseColWidth="10" defaultRowHeight="15" x14ac:dyDescent="0.2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9.5703125" customWidth="1"/>
    <col min="13" max="13" width="8" customWidth="1"/>
    <col min="14" max="14" width="9.5703125" customWidth="1"/>
    <col min="15" max="15" width="27.5703125" customWidth="1"/>
    <col min="16" max="26" width="18.85546875" customWidth="1"/>
    <col min="27" max="27" width="0" hidden="1" customWidth="1"/>
    <col min="28" max="28" width="0.42578125" customWidth="1"/>
  </cols>
  <sheetData>
    <row r="1" spans="1:26" x14ac:dyDescent="0.25">
      <c r="A1" s="2" t="s">
        <v>0</v>
      </c>
      <c r="B1" s="2">
        <v>2015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  <c r="M1" s="3" t="s">
        <v>1</v>
      </c>
      <c r="N1" s="3" t="s">
        <v>1</v>
      </c>
      <c r="O1" s="3" t="s">
        <v>1</v>
      </c>
      <c r="P1" s="3" t="s">
        <v>1</v>
      </c>
      <c r="Q1" s="3" t="s">
        <v>1</v>
      </c>
      <c r="R1" s="3" t="s">
        <v>1</v>
      </c>
      <c r="S1" s="3" t="s">
        <v>1</v>
      </c>
      <c r="T1" s="3" t="s">
        <v>1</v>
      </c>
      <c r="U1" s="3" t="s">
        <v>1</v>
      </c>
      <c r="V1" s="3" t="s">
        <v>1</v>
      </c>
      <c r="W1" s="3" t="s">
        <v>1</v>
      </c>
      <c r="X1" s="3" t="s">
        <v>1</v>
      </c>
      <c r="Y1" s="3" t="s">
        <v>1</v>
      </c>
      <c r="Z1" s="3" t="s">
        <v>1</v>
      </c>
    </row>
    <row r="2" spans="1:26" x14ac:dyDescent="0.25">
      <c r="A2" s="2" t="s">
        <v>2</v>
      </c>
      <c r="B2" s="2" t="s">
        <v>3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  <c r="R2" s="3" t="s">
        <v>1</v>
      </c>
      <c r="S2" s="3" t="s">
        <v>1</v>
      </c>
      <c r="T2" s="3" t="s">
        <v>1</v>
      </c>
      <c r="U2" s="3" t="s">
        <v>1</v>
      </c>
      <c r="V2" s="3" t="s">
        <v>1</v>
      </c>
      <c r="W2" s="3" t="s">
        <v>1</v>
      </c>
      <c r="X2" s="3" t="s">
        <v>1</v>
      </c>
      <c r="Y2" s="3" t="s">
        <v>1</v>
      </c>
      <c r="Z2" s="3" t="s">
        <v>1</v>
      </c>
    </row>
    <row r="3" spans="1:26" x14ac:dyDescent="0.25">
      <c r="A3" s="2" t="s">
        <v>4</v>
      </c>
      <c r="B3" s="2" t="s">
        <v>5</v>
      </c>
      <c r="C3" s="3" t="s">
        <v>1</v>
      </c>
      <c r="D3" s="3" t="s">
        <v>1</v>
      </c>
      <c r="E3" s="3" t="s">
        <v>1</v>
      </c>
      <c r="F3" s="3" t="s">
        <v>1</v>
      </c>
      <c r="G3" s="3" t="s">
        <v>1</v>
      </c>
      <c r="H3" s="3" t="s">
        <v>1</v>
      </c>
      <c r="I3" s="3" t="s">
        <v>1</v>
      </c>
      <c r="J3" s="3" t="s">
        <v>1</v>
      </c>
      <c r="K3" s="3" t="s">
        <v>1</v>
      </c>
      <c r="L3" s="3" t="s">
        <v>1</v>
      </c>
      <c r="M3" s="3" t="s">
        <v>1</v>
      </c>
      <c r="N3" s="3" t="s">
        <v>1</v>
      </c>
      <c r="O3" s="3" t="s">
        <v>1</v>
      </c>
      <c r="P3" s="3" t="s">
        <v>1</v>
      </c>
      <c r="Q3" s="3" t="s">
        <v>1</v>
      </c>
      <c r="R3" s="3" t="s">
        <v>1</v>
      </c>
      <c r="S3" s="3" t="s">
        <v>1</v>
      </c>
      <c r="T3" s="3" t="s">
        <v>1</v>
      </c>
      <c r="U3" s="3" t="s">
        <v>1</v>
      </c>
      <c r="V3" s="3" t="s">
        <v>1</v>
      </c>
      <c r="W3" s="3" t="s">
        <v>1</v>
      </c>
      <c r="X3" s="3" t="s">
        <v>1</v>
      </c>
      <c r="Y3" s="3" t="s">
        <v>1</v>
      </c>
      <c r="Z3" s="3" t="s">
        <v>1</v>
      </c>
    </row>
    <row r="4" spans="1:26" ht="24" x14ac:dyDescent="0.25">
      <c r="A4" s="2" t="s">
        <v>6</v>
      </c>
      <c r="B4" s="2" t="s">
        <v>7</v>
      </c>
      <c r="C4" s="2" t="s">
        <v>8</v>
      </c>
      <c r="D4" s="2" t="s">
        <v>9</v>
      </c>
      <c r="E4" s="2" t="s">
        <v>10</v>
      </c>
      <c r="F4" s="2" t="s">
        <v>11</v>
      </c>
      <c r="G4" s="2" t="s">
        <v>12</v>
      </c>
      <c r="H4" s="2" t="s">
        <v>13</v>
      </c>
      <c r="I4" s="2" t="s">
        <v>14</v>
      </c>
      <c r="J4" s="2" t="s">
        <v>15</v>
      </c>
      <c r="K4" s="2" t="s">
        <v>16</v>
      </c>
      <c r="L4" s="2" t="s">
        <v>17</v>
      </c>
      <c r="M4" s="2" t="s">
        <v>18</v>
      </c>
      <c r="N4" s="2" t="s">
        <v>19</v>
      </c>
      <c r="O4" s="2" t="s">
        <v>20</v>
      </c>
      <c r="P4" s="2" t="s">
        <v>21</v>
      </c>
      <c r="Q4" s="2" t="s">
        <v>22</v>
      </c>
      <c r="R4" s="2" t="s">
        <v>23</v>
      </c>
      <c r="S4" s="2" t="s">
        <v>24</v>
      </c>
      <c r="T4" s="2" t="s">
        <v>25</v>
      </c>
      <c r="U4" s="2" t="s">
        <v>26</v>
      </c>
      <c r="V4" s="2" t="s">
        <v>27</v>
      </c>
      <c r="W4" s="2" t="s">
        <v>28</v>
      </c>
      <c r="X4" s="2" t="s">
        <v>29</v>
      </c>
      <c r="Y4" s="2" t="s">
        <v>30</v>
      </c>
      <c r="Z4" s="2" t="s">
        <v>31</v>
      </c>
    </row>
    <row r="5" spans="1:26" ht="22.5" x14ac:dyDescent="0.25">
      <c r="A5" s="4" t="s">
        <v>32</v>
      </c>
      <c r="B5" s="5" t="s">
        <v>33</v>
      </c>
      <c r="C5" s="6" t="s">
        <v>84</v>
      </c>
      <c r="D5" s="4" t="s">
        <v>35</v>
      </c>
      <c r="E5" s="4" t="s">
        <v>36</v>
      </c>
      <c r="F5" s="4" t="s">
        <v>37</v>
      </c>
      <c r="G5" s="4" t="s">
        <v>36</v>
      </c>
      <c r="H5" s="4" t="s">
        <v>36</v>
      </c>
      <c r="I5" s="4" t="s">
        <v>36</v>
      </c>
      <c r="J5" s="4"/>
      <c r="K5" s="4"/>
      <c r="L5" s="4" t="s">
        <v>38</v>
      </c>
      <c r="M5" s="4" t="s">
        <v>39</v>
      </c>
      <c r="N5" s="4" t="s">
        <v>40</v>
      </c>
      <c r="O5" s="5" t="s">
        <v>85</v>
      </c>
      <c r="P5" s="7">
        <v>6465900000</v>
      </c>
      <c r="Q5" s="7">
        <v>0</v>
      </c>
      <c r="R5" s="7">
        <v>0</v>
      </c>
      <c r="S5" s="7">
        <v>6465900000</v>
      </c>
      <c r="T5" s="7">
        <v>0</v>
      </c>
      <c r="U5" s="7">
        <v>6465900000</v>
      </c>
      <c r="V5" s="7">
        <v>0</v>
      </c>
      <c r="W5" s="7">
        <v>3718048178</v>
      </c>
      <c r="X5" s="7">
        <v>3713947161</v>
      </c>
      <c r="Y5" s="7">
        <v>3713947161</v>
      </c>
      <c r="Z5" s="7">
        <v>3713947161</v>
      </c>
    </row>
    <row r="6" spans="1:26" ht="22.5" x14ac:dyDescent="0.25">
      <c r="A6" s="4" t="s">
        <v>32</v>
      </c>
      <c r="B6" s="5" t="s">
        <v>33</v>
      </c>
      <c r="C6" s="6" t="s">
        <v>86</v>
      </c>
      <c r="D6" s="4" t="s">
        <v>35</v>
      </c>
      <c r="E6" s="4" t="s">
        <v>36</v>
      </c>
      <c r="F6" s="4" t="s">
        <v>37</v>
      </c>
      <c r="G6" s="4" t="s">
        <v>36</v>
      </c>
      <c r="H6" s="4" t="s">
        <v>36</v>
      </c>
      <c r="I6" s="4" t="s">
        <v>52</v>
      </c>
      <c r="J6" s="4"/>
      <c r="K6" s="4"/>
      <c r="L6" s="4" t="s">
        <v>38</v>
      </c>
      <c r="M6" s="4" t="s">
        <v>39</v>
      </c>
      <c r="N6" s="4" t="s">
        <v>40</v>
      </c>
      <c r="O6" s="5" t="s">
        <v>87</v>
      </c>
      <c r="P6" s="7">
        <v>430000000</v>
      </c>
      <c r="Q6" s="7">
        <v>0</v>
      </c>
      <c r="R6" s="7">
        <v>0</v>
      </c>
      <c r="S6" s="7">
        <v>430000000</v>
      </c>
      <c r="T6" s="7">
        <v>0</v>
      </c>
      <c r="U6" s="7">
        <v>430000000</v>
      </c>
      <c r="V6" s="7">
        <v>0</v>
      </c>
      <c r="W6" s="7">
        <v>263220696</v>
      </c>
      <c r="X6" s="7">
        <v>263220696</v>
      </c>
      <c r="Y6" s="7">
        <v>263220696</v>
      </c>
      <c r="Z6" s="7">
        <v>263220696</v>
      </c>
    </row>
    <row r="7" spans="1:26" ht="22.5" x14ac:dyDescent="0.25">
      <c r="A7" s="4" t="s">
        <v>32</v>
      </c>
      <c r="B7" s="5" t="s">
        <v>33</v>
      </c>
      <c r="C7" s="6" t="s">
        <v>88</v>
      </c>
      <c r="D7" s="4" t="s">
        <v>35</v>
      </c>
      <c r="E7" s="4" t="s">
        <v>36</v>
      </c>
      <c r="F7" s="4" t="s">
        <v>37</v>
      </c>
      <c r="G7" s="4" t="s">
        <v>36</v>
      </c>
      <c r="H7" s="4" t="s">
        <v>36</v>
      </c>
      <c r="I7" s="4" t="s">
        <v>43</v>
      </c>
      <c r="J7" s="4"/>
      <c r="K7" s="4"/>
      <c r="L7" s="4" t="s">
        <v>38</v>
      </c>
      <c r="M7" s="4" t="s">
        <v>39</v>
      </c>
      <c r="N7" s="4" t="s">
        <v>40</v>
      </c>
      <c r="O7" s="5" t="s">
        <v>89</v>
      </c>
      <c r="P7" s="7">
        <v>84000000</v>
      </c>
      <c r="Q7" s="7">
        <v>0</v>
      </c>
      <c r="R7" s="7">
        <v>0</v>
      </c>
      <c r="S7" s="7">
        <v>84000000</v>
      </c>
      <c r="T7" s="7">
        <v>0</v>
      </c>
      <c r="U7" s="7">
        <v>84000000</v>
      </c>
      <c r="V7" s="7">
        <v>0</v>
      </c>
      <c r="W7" s="7">
        <v>45065732</v>
      </c>
      <c r="X7" s="7">
        <v>45065732</v>
      </c>
      <c r="Y7" s="7">
        <v>45065732</v>
      </c>
      <c r="Z7" s="7">
        <v>45065732</v>
      </c>
    </row>
    <row r="8" spans="1:26" ht="22.5" x14ac:dyDescent="0.25">
      <c r="A8" s="4" t="s">
        <v>32</v>
      </c>
      <c r="B8" s="5" t="s">
        <v>33</v>
      </c>
      <c r="C8" s="6" t="s">
        <v>90</v>
      </c>
      <c r="D8" s="4" t="s">
        <v>35</v>
      </c>
      <c r="E8" s="4" t="s">
        <v>36</v>
      </c>
      <c r="F8" s="4" t="s">
        <v>37</v>
      </c>
      <c r="G8" s="4" t="s">
        <v>36</v>
      </c>
      <c r="H8" s="4" t="s">
        <v>36</v>
      </c>
      <c r="I8" s="4" t="s">
        <v>91</v>
      </c>
      <c r="J8" s="4"/>
      <c r="K8" s="4"/>
      <c r="L8" s="4" t="s">
        <v>38</v>
      </c>
      <c r="M8" s="4" t="s">
        <v>39</v>
      </c>
      <c r="N8" s="4" t="s">
        <v>40</v>
      </c>
      <c r="O8" s="5" t="s">
        <v>47</v>
      </c>
      <c r="P8" s="7">
        <v>1100000</v>
      </c>
      <c r="Q8" s="7">
        <v>0</v>
      </c>
      <c r="R8" s="7">
        <v>0</v>
      </c>
      <c r="S8" s="7">
        <v>1100000</v>
      </c>
      <c r="T8" s="7">
        <v>0</v>
      </c>
      <c r="U8" s="7">
        <v>1100000</v>
      </c>
      <c r="V8" s="7">
        <v>0</v>
      </c>
      <c r="W8" s="7">
        <v>593284</v>
      </c>
      <c r="X8" s="7">
        <v>593284</v>
      </c>
      <c r="Y8" s="7">
        <v>593284</v>
      </c>
      <c r="Z8" s="7">
        <v>593284</v>
      </c>
    </row>
    <row r="9" spans="1:26" ht="22.5" x14ac:dyDescent="0.25">
      <c r="A9" s="4" t="s">
        <v>32</v>
      </c>
      <c r="B9" s="5" t="s">
        <v>33</v>
      </c>
      <c r="C9" s="6" t="s">
        <v>92</v>
      </c>
      <c r="D9" s="4" t="s">
        <v>35</v>
      </c>
      <c r="E9" s="4" t="s">
        <v>36</v>
      </c>
      <c r="F9" s="4" t="s">
        <v>37</v>
      </c>
      <c r="G9" s="4" t="s">
        <v>36</v>
      </c>
      <c r="H9" s="4" t="s">
        <v>43</v>
      </c>
      <c r="I9" s="4" t="s">
        <v>36</v>
      </c>
      <c r="J9" s="4"/>
      <c r="K9" s="4"/>
      <c r="L9" s="4" t="s">
        <v>38</v>
      </c>
      <c r="M9" s="4" t="s">
        <v>39</v>
      </c>
      <c r="N9" s="4" t="s">
        <v>40</v>
      </c>
      <c r="O9" s="5" t="s">
        <v>93</v>
      </c>
      <c r="P9" s="7">
        <v>330700000</v>
      </c>
      <c r="Q9" s="7">
        <v>70000000</v>
      </c>
      <c r="R9" s="7">
        <v>0</v>
      </c>
      <c r="S9" s="7">
        <v>400700000</v>
      </c>
      <c r="T9" s="7">
        <v>0</v>
      </c>
      <c r="U9" s="7">
        <v>400700000</v>
      </c>
      <c r="V9" s="7">
        <v>0</v>
      </c>
      <c r="W9" s="7">
        <v>237851482</v>
      </c>
      <c r="X9" s="7">
        <v>237851482</v>
      </c>
      <c r="Y9" s="7">
        <v>237851482</v>
      </c>
      <c r="Z9" s="7">
        <v>237851482</v>
      </c>
    </row>
    <row r="10" spans="1:26" ht="22.5" x14ac:dyDescent="0.25">
      <c r="A10" s="4" t="s">
        <v>32</v>
      </c>
      <c r="B10" s="5" t="s">
        <v>33</v>
      </c>
      <c r="C10" s="6" t="s">
        <v>94</v>
      </c>
      <c r="D10" s="4" t="s">
        <v>35</v>
      </c>
      <c r="E10" s="4" t="s">
        <v>36</v>
      </c>
      <c r="F10" s="4" t="s">
        <v>37</v>
      </c>
      <c r="G10" s="4" t="s">
        <v>36</v>
      </c>
      <c r="H10" s="4" t="s">
        <v>43</v>
      </c>
      <c r="I10" s="4" t="s">
        <v>52</v>
      </c>
      <c r="J10" s="4"/>
      <c r="K10" s="4"/>
      <c r="L10" s="4" t="s">
        <v>38</v>
      </c>
      <c r="M10" s="4" t="s">
        <v>39</v>
      </c>
      <c r="N10" s="4" t="s">
        <v>40</v>
      </c>
      <c r="O10" s="5" t="s">
        <v>95</v>
      </c>
      <c r="P10" s="7">
        <v>423300000</v>
      </c>
      <c r="Q10" s="7">
        <v>0</v>
      </c>
      <c r="R10" s="7">
        <v>0</v>
      </c>
      <c r="S10" s="7">
        <v>423300000</v>
      </c>
      <c r="T10" s="7">
        <v>0</v>
      </c>
      <c r="U10" s="7">
        <v>423300000</v>
      </c>
      <c r="V10" s="7">
        <v>0</v>
      </c>
      <c r="W10" s="7">
        <v>195840745</v>
      </c>
      <c r="X10" s="7">
        <v>195743196</v>
      </c>
      <c r="Y10" s="7">
        <v>195743196</v>
      </c>
      <c r="Z10" s="7">
        <v>195743196</v>
      </c>
    </row>
    <row r="11" spans="1:26" ht="22.5" x14ac:dyDescent="0.25">
      <c r="A11" s="4" t="s">
        <v>32</v>
      </c>
      <c r="B11" s="5" t="s">
        <v>33</v>
      </c>
      <c r="C11" s="6" t="s">
        <v>96</v>
      </c>
      <c r="D11" s="4" t="s">
        <v>35</v>
      </c>
      <c r="E11" s="4" t="s">
        <v>36</v>
      </c>
      <c r="F11" s="4" t="s">
        <v>37</v>
      </c>
      <c r="G11" s="4" t="s">
        <v>36</v>
      </c>
      <c r="H11" s="4" t="s">
        <v>46</v>
      </c>
      <c r="I11" s="4" t="s">
        <v>36</v>
      </c>
      <c r="J11" s="4"/>
      <c r="K11" s="4"/>
      <c r="L11" s="4" t="s">
        <v>38</v>
      </c>
      <c r="M11" s="4" t="s">
        <v>39</v>
      </c>
      <c r="N11" s="4" t="s">
        <v>40</v>
      </c>
      <c r="O11" s="5" t="s">
        <v>97</v>
      </c>
      <c r="P11" s="7">
        <v>140000000</v>
      </c>
      <c r="Q11" s="7">
        <v>0</v>
      </c>
      <c r="R11" s="7">
        <v>0</v>
      </c>
      <c r="S11" s="7">
        <v>140000000</v>
      </c>
      <c r="T11" s="7">
        <v>0</v>
      </c>
      <c r="U11" s="7">
        <v>140000000</v>
      </c>
      <c r="V11" s="7">
        <v>0</v>
      </c>
      <c r="W11" s="7">
        <v>85194571</v>
      </c>
      <c r="X11" s="7">
        <v>85194571</v>
      </c>
      <c r="Y11" s="7">
        <v>85194571</v>
      </c>
      <c r="Z11" s="7">
        <v>85194571</v>
      </c>
    </row>
    <row r="12" spans="1:26" ht="22.5" x14ac:dyDescent="0.25">
      <c r="A12" s="4" t="s">
        <v>32</v>
      </c>
      <c r="B12" s="5" t="s">
        <v>33</v>
      </c>
      <c r="C12" s="6" t="s">
        <v>98</v>
      </c>
      <c r="D12" s="4" t="s">
        <v>35</v>
      </c>
      <c r="E12" s="4" t="s">
        <v>36</v>
      </c>
      <c r="F12" s="4" t="s">
        <v>37</v>
      </c>
      <c r="G12" s="4" t="s">
        <v>36</v>
      </c>
      <c r="H12" s="4" t="s">
        <v>46</v>
      </c>
      <c r="I12" s="4" t="s">
        <v>52</v>
      </c>
      <c r="J12" s="4"/>
      <c r="K12" s="4"/>
      <c r="L12" s="4" t="s">
        <v>38</v>
      </c>
      <c r="M12" s="4" t="s">
        <v>39</v>
      </c>
      <c r="N12" s="4" t="s">
        <v>40</v>
      </c>
      <c r="O12" s="5" t="s">
        <v>99</v>
      </c>
      <c r="P12" s="7">
        <v>224000000</v>
      </c>
      <c r="Q12" s="7">
        <v>0</v>
      </c>
      <c r="R12" s="7">
        <v>0</v>
      </c>
      <c r="S12" s="7">
        <v>224000000</v>
      </c>
      <c r="T12" s="7">
        <v>0</v>
      </c>
      <c r="U12" s="7">
        <v>224000000</v>
      </c>
      <c r="V12" s="7">
        <v>0</v>
      </c>
      <c r="W12" s="7">
        <v>129919103</v>
      </c>
      <c r="X12" s="7">
        <v>129919103</v>
      </c>
      <c r="Y12" s="7">
        <v>129919103</v>
      </c>
      <c r="Z12" s="7">
        <v>129919103</v>
      </c>
    </row>
    <row r="13" spans="1:26" ht="22.5" x14ac:dyDescent="0.25">
      <c r="A13" s="4" t="s">
        <v>32</v>
      </c>
      <c r="B13" s="5" t="s">
        <v>33</v>
      </c>
      <c r="C13" s="6" t="s">
        <v>100</v>
      </c>
      <c r="D13" s="4" t="s">
        <v>35</v>
      </c>
      <c r="E13" s="4" t="s">
        <v>36</v>
      </c>
      <c r="F13" s="4" t="s">
        <v>37</v>
      </c>
      <c r="G13" s="4" t="s">
        <v>36</v>
      </c>
      <c r="H13" s="4" t="s">
        <v>46</v>
      </c>
      <c r="I13" s="4" t="s">
        <v>46</v>
      </c>
      <c r="J13" s="4"/>
      <c r="K13" s="4"/>
      <c r="L13" s="4" t="s">
        <v>38</v>
      </c>
      <c r="M13" s="4" t="s">
        <v>39</v>
      </c>
      <c r="N13" s="4" t="s">
        <v>40</v>
      </c>
      <c r="O13" s="5" t="s">
        <v>101</v>
      </c>
      <c r="P13" s="7">
        <v>40000000</v>
      </c>
      <c r="Q13" s="7">
        <v>0</v>
      </c>
      <c r="R13" s="7">
        <v>0</v>
      </c>
      <c r="S13" s="7">
        <v>40000000</v>
      </c>
      <c r="T13" s="7">
        <v>0</v>
      </c>
      <c r="U13" s="7">
        <v>40000000</v>
      </c>
      <c r="V13" s="7">
        <v>0</v>
      </c>
      <c r="W13" s="7">
        <v>25220550</v>
      </c>
      <c r="X13" s="7">
        <v>24865454</v>
      </c>
      <c r="Y13" s="7">
        <v>24865454</v>
      </c>
      <c r="Z13" s="7">
        <v>24865454</v>
      </c>
    </row>
    <row r="14" spans="1:26" ht="22.5" x14ac:dyDescent="0.25">
      <c r="A14" s="4" t="s">
        <v>32</v>
      </c>
      <c r="B14" s="5" t="s">
        <v>33</v>
      </c>
      <c r="C14" s="6" t="s">
        <v>102</v>
      </c>
      <c r="D14" s="4" t="s">
        <v>35</v>
      </c>
      <c r="E14" s="4" t="s">
        <v>36</v>
      </c>
      <c r="F14" s="4" t="s">
        <v>37</v>
      </c>
      <c r="G14" s="4" t="s">
        <v>36</v>
      </c>
      <c r="H14" s="4" t="s">
        <v>46</v>
      </c>
      <c r="I14" s="4" t="s">
        <v>103</v>
      </c>
      <c r="J14" s="4"/>
      <c r="K14" s="4"/>
      <c r="L14" s="4" t="s">
        <v>38</v>
      </c>
      <c r="M14" s="4" t="s">
        <v>39</v>
      </c>
      <c r="N14" s="4" t="s">
        <v>40</v>
      </c>
      <c r="O14" s="5" t="s">
        <v>104</v>
      </c>
      <c r="P14" s="7">
        <v>15000000</v>
      </c>
      <c r="Q14" s="7">
        <v>0</v>
      </c>
      <c r="R14" s="7">
        <v>0</v>
      </c>
      <c r="S14" s="7">
        <v>15000000</v>
      </c>
      <c r="T14" s="7">
        <v>0</v>
      </c>
      <c r="U14" s="7">
        <v>15000000</v>
      </c>
      <c r="V14" s="7">
        <v>0</v>
      </c>
      <c r="W14" s="7">
        <v>8861290</v>
      </c>
      <c r="X14" s="7">
        <v>8861290</v>
      </c>
      <c r="Y14" s="7">
        <v>8861290</v>
      </c>
      <c r="Z14" s="7">
        <v>8861290</v>
      </c>
    </row>
    <row r="15" spans="1:26" ht="22.5" x14ac:dyDescent="0.25">
      <c r="A15" s="4" t="s">
        <v>32</v>
      </c>
      <c r="B15" s="5" t="s">
        <v>33</v>
      </c>
      <c r="C15" s="6" t="s">
        <v>105</v>
      </c>
      <c r="D15" s="4" t="s">
        <v>35</v>
      </c>
      <c r="E15" s="4" t="s">
        <v>36</v>
      </c>
      <c r="F15" s="4" t="s">
        <v>37</v>
      </c>
      <c r="G15" s="4" t="s">
        <v>36</v>
      </c>
      <c r="H15" s="4" t="s">
        <v>46</v>
      </c>
      <c r="I15" s="4" t="s">
        <v>106</v>
      </c>
      <c r="J15" s="4"/>
      <c r="K15" s="4"/>
      <c r="L15" s="4" t="s">
        <v>38</v>
      </c>
      <c r="M15" s="4" t="s">
        <v>39</v>
      </c>
      <c r="N15" s="4" t="s">
        <v>40</v>
      </c>
      <c r="O15" s="5" t="s">
        <v>107</v>
      </c>
      <c r="P15" s="7">
        <v>9500000</v>
      </c>
      <c r="Q15" s="7">
        <v>0</v>
      </c>
      <c r="R15" s="7">
        <v>0</v>
      </c>
      <c r="S15" s="7">
        <v>9500000</v>
      </c>
      <c r="T15" s="7">
        <v>0</v>
      </c>
      <c r="U15" s="7">
        <v>9500000</v>
      </c>
      <c r="V15" s="7">
        <v>0</v>
      </c>
      <c r="W15" s="7">
        <v>7253560</v>
      </c>
      <c r="X15" s="7">
        <v>7253560</v>
      </c>
      <c r="Y15" s="7">
        <v>7253560</v>
      </c>
      <c r="Z15" s="7">
        <v>7253560</v>
      </c>
    </row>
    <row r="16" spans="1:26" ht="22.5" x14ac:dyDescent="0.25">
      <c r="A16" s="4" t="s">
        <v>32</v>
      </c>
      <c r="B16" s="5" t="s">
        <v>33</v>
      </c>
      <c r="C16" s="6" t="s">
        <v>108</v>
      </c>
      <c r="D16" s="4" t="s">
        <v>35</v>
      </c>
      <c r="E16" s="4" t="s">
        <v>36</v>
      </c>
      <c r="F16" s="4" t="s">
        <v>37</v>
      </c>
      <c r="G16" s="4" t="s">
        <v>36</v>
      </c>
      <c r="H16" s="4" t="s">
        <v>46</v>
      </c>
      <c r="I16" s="4" t="s">
        <v>109</v>
      </c>
      <c r="J16" s="4"/>
      <c r="K16" s="4"/>
      <c r="L16" s="4" t="s">
        <v>38</v>
      </c>
      <c r="M16" s="4" t="s">
        <v>39</v>
      </c>
      <c r="N16" s="4" t="s">
        <v>40</v>
      </c>
      <c r="O16" s="5" t="s">
        <v>110</v>
      </c>
      <c r="P16" s="7">
        <v>330000000</v>
      </c>
      <c r="Q16" s="7">
        <v>0</v>
      </c>
      <c r="R16" s="7">
        <v>0</v>
      </c>
      <c r="S16" s="7">
        <v>330000000</v>
      </c>
      <c r="T16" s="7">
        <v>0</v>
      </c>
      <c r="U16" s="7">
        <v>330000000</v>
      </c>
      <c r="V16" s="7">
        <v>0</v>
      </c>
      <c r="W16" s="7">
        <v>307503672</v>
      </c>
      <c r="X16" s="7">
        <v>307503672</v>
      </c>
      <c r="Y16" s="7">
        <v>307503672</v>
      </c>
      <c r="Z16" s="7">
        <v>307503672</v>
      </c>
    </row>
    <row r="17" spans="1:26" ht="22.5" x14ac:dyDescent="0.25">
      <c r="A17" s="4" t="s">
        <v>32</v>
      </c>
      <c r="B17" s="5" t="s">
        <v>33</v>
      </c>
      <c r="C17" s="6" t="s">
        <v>111</v>
      </c>
      <c r="D17" s="4" t="s">
        <v>35</v>
      </c>
      <c r="E17" s="4" t="s">
        <v>36</v>
      </c>
      <c r="F17" s="4" t="s">
        <v>37</v>
      </c>
      <c r="G17" s="4" t="s">
        <v>36</v>
      </c>
      <c r="H17" s="4" t="s">
        <v>46</v>
      </c>
      <c r="I17" s="4" t="s">
        <v>78</v>
      </c>
      <c r="J17" s="4"/>
      <c r="K17" s="4"/>
      <c r="L17" s="4" t="s">
        <v>38</v>
      </c>
      <c r="M17" s="4" t="s">
        <v>39</v>
      </c>
      <c r="N17" s="4" t="s">
        <v>40</v>
      </c>
      <c r="O17" s="5" t="s">
        <v>112</v>
      </c>
      <c r="P17" s="7">
        <v>400000000</v>
      </c>
      <c r="Q17" s="7">
        <v>0</v>
      </c>
      <c r="R17" s="7">
        <v>0</v>
      </c>
      <c r="S17" s="7">
        <v>400000000</v>
      </c>
      <c r="T17" s="7">
        <v>0</v>
      </c>
      <c r="U17" s="7">
        <v>400000000</v>
      </c>
      <c r="V17" s="7">
        <v>0</v>
      </c>
      <c r="W17" s="7">
        <v>208963030</v>
      </c>
      <c r="X17" s="7">
        <v>208963030</v>
      </c>
      <c r="Y17" s="7">
        <v>208963030</v>
      </c>
      <c r="Z17" s="7">
        <v>208963030</v>
      </c>
    </row>
    <row r="18" spans="1:26" ht="22.5" x14ac:dyDescent="0.25">
      <c r="A18" s="4" t="s">
        <v>32</v>
      </c>
      <c r="B18" s="5" t="s">
        <v>33</v>
      </c>
      <c r="C18" s="6" t="s">
        <v>113</v>
      </c>
      <c r="D18" s="4" t="s">
        <v>35</v>
      </c>
      <c r="E18" s="4" t="s">
        <v>36</v>
      </c>
      <c r="F18" s="4" t="s">
        <v>37</v>
      </c>
      <c r="G18" s="4" t="s">
        <v>36</v>
      </c>
      <c r="H18" s="4" t="s">
        <v>46</v>
      </c>
      <c r="I18" s="4" t="s">
        <v>114</v>
      </c>
      <c r="J18" s="4"/>
      <c r="K18" s="4"/>
      <c r="L18" s="4" t="s">
        <v>38</v>
      </c>
      <c r="M18" s="4" t="s">
        <v>39</v>
      </c>
      <c r="N18" s="4" t="s">
        <v>40</v>
      </c>
      <c r="O18" s="5" t="s">
        <v>115</v>
      </c>
      <c r="P18" s="7">
        <v>625500000</v>
      </c>
      <c r="Q18" s="7">
        <v>0</v>
      </c>
      <c r="R18" s="7">
        <v>170000000</v>
      </c>
      <c r="S18" s="7">
        <v>455500000</v>
      </c>
      <c r="T18" s="7">
        <v>0</v>
      </c>
      <c r="U18" s="7">
        <v>455500000</v>
      </c>
      <c r="V18" s="7">
        <v>0</v>
      </c>
      <c r="W18" s="7">
        <v>20357450</v>
      </c>
      <c r="X18" s="7">
        <v>20357450</v>
      </c>
      <c r="Y18" s="7">
        <v>20357450</v>
      </c>
      <c r="Z18" s="7">
        <v>20357450</v>
      </c>
    </row>
    <row r="19" spans="1:26" ht="22.5" x14ac:dyDescent="0.25">
      <c r="A19" s="4" t="s">
        <v>32</v>
      </c>
      <c r="B19" s="5" t="s">
        <v>33</v>
      </c>
      <c r="C19" s="6" t="s">
        <v>116</v>
      </c>
      <c r="D19" s="4" t="s">
        <v>35</v>
      </c>
      <c r="E19" s="4" t="s">
        <v>36</v>
      </c>
      <c r="F19" s="4" t="s">
        <v>37</v>
      </c>
      <c r="G19" s="4" t="s">
        <v>36</v>
      </c>
      <c r="H19" s="4" t="s">
        <v>46</v>
      </c>
      <c r="I19" s="4" t="s">
        <v>117</v>
      </c>
      <c r="J19" s="4"/>
      <c r="K19" s="4"/>
      <c r="L19" s="4" t="s">
        <v>38</v>
      </c>
      <c r="M19" s="4" t="s">
        <v>39</v>
      </c>
      <c r="N19" s="4" t="s">
        <v>40</v>
      </c>
      <c r="O19" s="5" t="s">
        <v>118</v>
      </c>
      <c r="P19" s="7">
        <v>3000000</v>
      </c>
      <c r="Q19" s="7">
        <v>0</v>
      </c>
      <c r="R19" s="7">
        <v>0</v>
      </c>
      <c r="S19" s="7">
        <v>3000000</v>
      </c>
      <c r="T19" s="7">
        <v>0</v>
      </c>
      <c r="U19" s="7">
        <v>3000000</v>
      </c>
      <c r="V19" s="7">
        <v>0</v>
      </c>
      <c r="W19" s="7">
        <v>1664347</v>
      </c>
      <c r="X19" s="7">
        <v>1664347</v>
      </c>
      <c r="Y19" s="7">
        <v>1664347</v>
      </c>
      <c r="Z19" s="7">
        <v>1664347</v>
      </c>
    </row>
    <row r="20" spans="1:26" ht="22.5" x14ac:dyDescent="0.25">
      <c r="A20" s="4" t="s">
        <v>32</v>
      </c>
      <c r="B20" s="5" t="s">
        <v>33</v>
      </c>
      <c r="C20" s="6" t="s">
        <v>119</v>
      </c>
      <c r="D20" s="4" t="s">
        <v>35</v>
      </c>
      <c r="E20" s="4" t="s">
        <v>36</v>
      </c>
      <c r="F20" s="4" t="s">
        <v>37</v>
      </c>
      <c r="G20" s="4" t="s">
        <v>36</v>
      </c>
      <c r="H20" s="4" t="s">
        <v>46</v>
      </c>
      <c r="I20" s="4" t="s">
        <v>120</v>
      </c>
      <c r="J20" s="4"/>
      <c r="K20" s="4"/>
      <c r="L20" s="4" t="s">
        <v>38</v>
      </c>
      <c r="M20" s="4" t="s">
        <v>39</v>
      </c>
      <c r="N20" s="4" t="s">
        <v>40</v>
      </c>
      <c r="O20" s="5" t="s">
        <v>121</v>
      </c>
      <c r="P20" s="7">
        <v>85000000</v>
      </c>
      <c r="Q20" s="7">
        <v>0</v>
      </c>
      <c r="R20" s="7">
        <v>0</v>
      </c>
      <c r="S20" s="7">
        <v>85000000</v>
      </c>
      <c r="T20" s="7">
        <v>0</v>
      </c>
      <c r="U20" s="7">
        <v>85000000</v>
      </c>
      <c r="V20" s="7">
        <v>0</v>
      </c>
      <c r="W20" s="7">
        <v>44163573</v>
      </c>
      <c r="X20" s="7">
        <v>44163573</v>
      </c>
      <c r="Y20" s="7">
        <v>44163573</v>
      </c>
      <c r="Z20" s="7">
        <v>44163573</v>
      </c>
    </row>
    <row r="21" spans="1:26" ht="22.5" x14ac:dyDescent="0.25">
      <c r="A21" s="4" t="s">
        <v>32</v>
      </c>
      <c r="B21" s="5" t="s">
        <v>33</v>
      </c>
      <c r="C21" s="6" t="s">
        <v>122</v>
      </c>
      <c r="D21" s="4" t="s">
        <v>35</v>
      </c>
      <c r="E21" s="4" t="s">
        <v>36</v>
      </c>
      <c r="F21" s="4" t="s">
        <v>37</v>
      </c>
      <c r="G21" s="4" t="s">
        <v>36</v>
      </c>
      <c r="H21" s="4" t="s">
        <v>46</v>
      </c>
      <c r="I21" s="4" t="s">
        <v>123</v>
      </c>
      <c r="J21" s="4"/>
      <c r="K21" s="4"/>
      <c r="L21" s="4" t="s">
        <v>38</v>
      </c>
      <c r="M21" s="4" t="s">
        <v>39</v>
      </c>
      <c r="N21" s="4" t="s">
        <v>40</v>
      </c>
      <c r="O21" s="5" t="s">
        <v>124</v>
      </c>
      <c r="P21" s="7">
        <v>319000000</v>
      </c>
      <c r="Q21" s="7">
        <v>0</v>
      </c>
      <c r="R21" s="7">
        <v>0</v>
      </c>
      <c r="S21" s="7">
        <v>319000000</v>
      </c>
      <c r="T21" s="7">
        <v>0</v>
      </c>
      <c r="U21" s="7">
        <v>319000000</v>
      </c>
      <c r="V21" s="7">
        <v>0</v>
      </c>
      <c r="W21" s="7">
        <v>162945625</v>
      </c>
      <c r="X21" s="7">
        <v>162945625</v>
      </c>
      <c r="Y21" s="7">
        <v>162945625</v>
      </c>
      <c r="Z21" s="7">
        <v>162945625</v>
      </c>
    </row>
    <row r="22" spans="1:26" ht="22.5" x14ac:dyDescent="0.25">
      <c r="A22" s="4" t="s">
        <v>32</v>
      </c>
      <c r="B22" s="5" t="s">
        <v>33</v>
      </c>
      <c r="C22" s="6" t="s">
        <v>125</v>
      </c>
      <c r="D22" s="4" t="s">
        <v>35</v>
      </c>
      <c r="E22" s="4" t="s">
        <v>36</v>
      </c>
      <c r="F22" s="4" t="s">
        <v>37</v>
      </c>
      <c r="G22" s="4" t="s">
        <v>36</v>
      </c>
      <c r="H22" s="4" t="s">
        <v>49</v>
      </c>
      <c r="I22" s="4" t="s">
        <v>36</v>
      </c>
      <c r="J22" s="4"/>
      <c r="K22" s="4"/>
      <c r="L22" s="4" t="s">
        <v>38</v>
      </c>
      <c r="M22" s="4" t="s">
        <v>39</v>
      </c>
      <c r="N22" s="4" t="s">
        <v>40</v>
      </c>
      <c r="O22" s="5" t="s">
        <v>126</v>
      </c>
      <c r="P22" s="7">
        <v>55000000</v>
      </c>
      <c r="Q22" s="7">
        <v>0</v>
      </c>
      <c r="R22" s="7">
        <v>21009753</v>
      </c>
      <c r="S22" s="7">
        <v>33990247</v>
      </c>
      <c r="T22" s="7">
        <v>0</v>
      </c>
      <c r="U22" s="7">
        <v>33990247</v>
      </c>
      <c r="V22" s="7">
        <v>0</v>
      </c>
      <c r="W22" s="7">
        <v>28624739</v>
      </c>
      <c r="X22" s="7">
        <v>28624739</v>
      </c>
      <c r="Y22" s="7">
        <v>28624739</v>
      </c>
      <c r="Z22" s="7">
        <v>28624739</v>
      </c>
    </row>
    <row r="23" spans="1:26" ht="22.5" x14ac:dyDescent="0.25">
      <c r="A23" s="4" t="s">
        <v>32</v>
      </c>
      <c r="B23" s="5" t="s">
        <v>33</v>
      </c>
      <c r="C23" s="6" t="s">
        <v>127</v>
      </c>
      <c r="D23" s="4" t="s">
        <v>35</v>
      </c>
      <c r="E23" s="4" t="s">
        <v>36</v>
      </c>
      <c r="F23" s="4" t="s">
        <v>37</v>
      </c>
      <c r="G23" s="4" t="s">
        <v>36</v>
      </c>
      <c r="H23" s="4" t="s">
        <v>49</v>
      </c>
      <c r="I23" s="4" t="s">
        <v>57</v>
      </c>
      <c r="J23" s="4"/>
      <c r="K23" s="4"/>
      <c r="L23" s="4" t="s">
        <v>38</v>
      </c>
      <c r="M23" s="4" t="s">
        <v>39</v>
      </c>
      <c r="N23" s="4" t="s">
        <v>40</v>
      </c>
      <c r="O23" s="5" t="s">
        <v>128</v>
      </c>
      <c r="P23" s="7">
        <v>10000000</v>
      </c>
      <c r="Q23" s="7">
        <v>50019753</v>
      </c>
      <c r="R23" s="7">
        <v>0</v>
      </c>
      <c r="S23" s="7">
        <v>60019753</v>
      </c>
      <c r="T23" s="7">
        <v>0</v>
      </c>
      <c r="U23" s="7">
        <v>60019753</v>
      </c>
      <c r="V23" s="7">
        <v>0</v>
      </c>
      <c r="W23" s="7">
        <v>58122788</v>
      </c>
      <c r="X23" s="7">
        <v>57777374</v>
      </c>
      <c r="Y23" s="7">
        <v>57777374</v>
      </c>
      <c r="Z23" s="7">
        <v>57777374</v>
      </c>
    </row>
    <row r="24" spans="1:26" ht="22.5" x14ac:dyDescent="0.25">
      <c r="A24" s="4" t="s">
        <v>32</v>
      </c>
      <c r="B24" s="5" t="s">
        <v>33</v>
      </c>
      <c r="C24" s="6" t="s">
        <v>129</v>
      </c>
      <c r="D24" s="4" t="s">
        <v>35</v>
      </c>
      <c r="E24" s="4" t="s">
        <v>36</v>
      </c>
      <c r="F24" s="4" t="s">
        <v>37</v>
      </c>
      <c r="G24" s="4" t="s">
        <v>52</v>
      </c>
      <c r="H24" s="4" t="s">
        <v>103</v>
      </c>
      <c r="I24" s="4"/>
      <c r="J24" s="4"/>
      <c r="K24" s="4"/>
      <c r="L24" s="4" t="s">
        <v>38</v>
      </c>
      <c r="M24" s="4" t="s">
        <v>39</v>
      </c>
      <c r="N24" s="4" t="s">
        <v>40</v>
      </c>
      <c r="O24" s="5" t="s">
        <v>130</v>
      </c>
      <c r="P24" s="7">
        <v>139500000</v>
      </c>
      <c r="Q24" s="7">
        <v>0</v>
      </c>
      <c r="R24" s="7">
        <v>4011000</v>
      </c>
      <c r="S24" s="7">
        <v>135489000</v>
      </c>
      <c r="T24" s="7">
        <v>0</v>
      </c>
      <c r="U24" s="7">
        <v>87504330</v>
      </c>
      <c r="V24" s="7">
        <v>47984670</v>
      </c>
      <c r="W24" s="7">
        <v>80557674</v>
      </c>
      <c r="X24" s="7">
        <v>34217562</v>
      </c>
      <c r="Y24" s="7">
        <v>30969562</v>
      </c>
      <c r="Z24" s="7">
        <v>29269562</v>
      </c>
    </row>
    <row r="25" spans="1:26" ht="22.5" x14ac:dyDescent="0.25">
      <c r="A25" s="4" t="s">
        <v>32</v>
      </c>
      <c r="B25" s="5" t="s">
        <v>33</v>
      </c>
      <c r="C25" s="6" t="s">
        <v>131</v>
      </c>
      <c r="D25" s="4" t="s">
        <v>35</v>
      </c>
      <c r="E25" s="4" t="s">
        <v>36</v>
      </c>
      <c r="F25" s="4" t="s">
        <v>37</v>
      </c>
      <c r="G25" s="4" t="s">
        <v>52</v>
      </c>
      <c r="H25" s="4" t="s">
        <v>132</v>
      </c>
      <c r="I25" s="4"/>
      <c r="J25" s="4"/>
      <c r="K25" s="4"/>
      <c r="L25" s="4" t="s">
        <v>38</v>
      </c>
      <c r="M25" s="4" t="s">
        <v>39</v>
      </c>
      <c r="N25" s="4" t="s">
        <v>40</v>
      </c>
      <c r="O25" s="5" t="s">
        <v>133</v>
      </c>
      <c r="P25" s="7">
        <v>1500000</v>
      </c>
      <c r="Q25" s="7">
        <v>0</v>
      </c>
      <c r="R25" s="7">
        <v>0</v>
      </c>
      <c r="S25" s="7">
        <v>1500000</v>
      </c>
      <c r="T25" s="7">
        <v>0</v>
      </c>
      <c r="U25" s="7">
        <v>1500000</v>
      </c>
      <c r="V25" s="7">
        <v>0</v>
      </c>
      <c r="W25" s="7">
        <v>261800</v>
      </c>
      <c r="X25" s="7">
        <v>261800</v>
      </c>
      <c r="Y25" s="7">
        <v>261800</v>
      </c>
      <c r="Z25" s="7">
        <v>261800</v>
      </c>
    </row>
    <row r="26" spans="1:26" ht="22.5" x14ac:dyDescent="0.25">
      <c r="A26" s="4" t="s">
        <v>32</v>
      </c>
      <c r="B26" s="5" t="s">
        <v>33</v>
      </c>
      <c r="C26" s="6" t="s">
        <v>134</v>
      </c>
      <c r="D26" s="4" t="s">
        <v>35</v>
      </c>
      <c r="E26" s="4" t="s">
        <v>36</v>
      </c>
      <c r="F26" s="4" t="s">
        <v>37</v>
      </c>
      <c r="G26" s="4" t="s">
        <v>46</v>
      </c>
      <c r="H26" s="4" t="s">
        <v>36</v>
      </c>
      <c r="I26" s="4" t="s">
        <v>36</v>
      </c>
      <c r="J26" s="4"/>
      <c r="K26" s="4"/>
      <c r="L26" s="4" t="s">
        <v>38</v>
      </c>
      <c r="M26" s="4" t="s">
        <v>39</v>
      </c>
      <c r="N26" s="4" t="s">
        <v>40</v>
      </c>
      <c r="O26" s="5" t="s">
        <v>135</v>
      </c>
      <c r="P26" s="7">
        <v>338000000</v>
      </c>
      <c r="Q26" s="7">
        <v>0</v>
      </c>
      <c r="R26" s="7">
        <v>0</v>
      </c>
      <c r="S26" s="7">
        <v>338000000</v>
      </c>
      <c r="T26" s="7">
        <v>0</v>
      </c>
      <c r="U26" s="7">
        <v>338000000</v>
      </c>
      <c r="V26" s="7">
        <v>0</v>
      </c>
      <c r="W26" s="7">
        <v>196572800</v>
      </c>
      <c r="X26" s="7">
        <v>196572800</v>
      </c>
      <c r="Y26" s="7">
        <v>196572800</v>
      </c>
      <c r="Z26" s="7">
        <v>196572800</v>
      </c>
    </row>
    <row r="27" spans="1:26" ht="22.5" x14ac:dyDescent="0.25">
      <c r="A27" s="4" t="s">
        <v>32</v>
      </c>
      <c r="B27" s="5" t="s">
        <v>33</v>
      </c>
      <c r="C27" s="6" t="s">
        <v>136</v>
      </c>
      <c r="D27" s="4" t="s">
        <v>35</v>
      </c>
      <c r="E27" s="4" t="s">
        <v>36</v>
      </c>
      <c r="F27" s="4" t="s">
        <v>37</v>
      </c>
      <c r="G27" s="4" t="s">
        <v>46</v>
      </c>
      <c r="H27" s="4" t="s">
        <v>36</v>
      </c>
      <c r="I27" s="4" t="s">
        <v>57</v>
      </c>
      <c r="J27" s="4"/>
      <c r="K27" s="4"/>
      <c r="L27" s="4" t="s">
        <v>38</v>
      </c>
      <c r="M27" s="4" t="s">
        <v>39</v>
      </c>
      <c r="N27" s="4" t="s">
        <v>40</v>
      </c>
      <c r="O27" s="5" t="s">
        <v>137</v>
      </c>
      <c r="P27" s="7">
        <v>470000000</v>
      </c>
      <c r="Q27" s="7">
        <v>0</v>
      </c>
      <c r="R27" s="7">
        <v>0</v>
      </c>
      <c r="S27" s="7">
        <v>470000000</v>
      </c>
      <c r="T27" s="7">
        <v>0</v>
      </c>
      <c r="U27" s="7">
        <v>470000000</v>
      </c>
      <c r="V27" s="7">
        <v>0</v>
      </c>
      <c r="W27" s="7">
        <v>272962700</v>
      </c>
      <c r="X27" s="7">
        <v>272962700</v>
      </c>
      <c r="Y27" s="7">
        <v>272962700</v>
      </c>
      <c r="Z27" s="7">
        <v>272962700</v>
      </c>
    </row>
    <row r="28" spans="1:26" ht="22.5" x14ac:dyDescent="0.25">
      <c r="A28" s="4" t="s">
        <v>32</v>
      </c>
      <c r="B28" s="5" t="s">
        <v>33</v>
      </c>
      <c r="C28" s="6" t="s">
        <v>138</v>
      </c>
      <c r="D28" s="4" t="s">
        <v>35</v>
      </c>
      <c r="E28" s="4" t="s">
        <v>36</v>
      </c>
      <c r="F28" s="4" t="s">
        <v>37</v>
      </c>
      <c r="G28" s="4" t="s">
        <v>46</v>
      </c>
      <c r="H28" s="4" t="s">
        <v>36</v>
      </c>
      <c r="I28" s="4" t="s">
        <v>43</v>
      </c>
      <c r="J28" s="4"/>
      <c r="K28" s="4"/>
      <c r="L28" s="4" t="s">
        <v>38</v>
      </c>
      <c r="M28" s="4" t="s">
        <v>39</v>
      </c>
      <c r="N28" s="4" t="s">
        <v>40</v>
      </c>
      <c r="O28" s="5" t="s">
        <v>139</v>
      </c>
      <c r="P28" s="7">
        <v>658000000</v>
      </c>
      <c r="Q28" s="7">
        <v>0</v>
      </c>
      <c r="R28" s="7">
        <v>0</v>
      </c>
      <c r="S28" s="7">
        <v>658000000</v>
      </c>
      <c r="T28" s="7">
        <v>0</v>
      </c>
      <c r="U28" s="7">
        <v>658000000</v>
      </c>
      <c r="V28" s="7">
        <v>0</v>
      </c>
      <c r="W28" s="7">
        <v>370990923</v>
      </c>
      <c r="X28" s="7">
        <v>370990923</v>
      </c>
      <c r="Y28" s="7">
        <v>370990923</v>
      </c>
      <c r="Z28" s="7">
        <v>370990923</v>
      </c>
    </row>
    <row r="29" spans="1:26" ht="22.5" x14ac:dyDescent="0.25">
      <c r="A29" s="4" t="s">
        <v>32</v>
      </c>
      <c r="B29" s="5" t="s">
        <v>33</v>
      </c>
      <c r="C29" s="6" t="s">
        <v>140</v>
      </c>
      <c r="D29" s="4" t="s">
        <v>35</v>
      </c>
      <c r="E29" s="4" t="s">
        <v>36</v>
      </c>
      <c r="F29" s="4" t="s">
        <v>37</v>
      </c>
      <c r="G29" s="4" t="s">
        <v>46</v>
      </c>
      <c r="H29" s="4" t="s">
        <v>52</v>
      </c>
      <c r="I29" s="4" t="s">
        <v>52</v>
      </c>
      <c r="J29" s="4"/>
      <c r="K29" s="4"/>
      <c r="L29" s="4" t="s">
        <v>38</v>
      </c>
      <c r="M29" s="4" t="s">
        <v>39</v>
      </c>
      <c r="N29" s="4" t="s">
        <v>40</v>
      </c>
      <c r="O29" s="5" t="s">
        <v>141</v>
      </c>
      <c r="P29" s="7">
        <v>736000000</v>
      </c>
      <c r="Q29" s="7">
        <v>0</v>
      </c>
      <c r="R29" s="7">
        <v>0</v>
      </c>
      <c r="S29" s="7">
        <v>736000000</v>
      </c>
      <c r="T29" s="7">
        <v>0</v>
      </c>
      <c r="U29" s="7">
        <v>736000000</v>
      </c>
      <c r="V29" s="7">
        <v>0</v>
      </c>
      <c r="W29" s="7">
        <v>404172550</v>
      </c>
      <c r="X29" s="7">
        <v>404172550</v>
      </c>
      <c r="Y29" s="7">
        <v>404172550</v>
      </c>
      <c r="Z29" s="7">
        <v>404172550</v>
      </c>
    </row>
    <row r="30" spans="1:26" ht="22.5" x14ac:dyDescent="0.25">
      <c r="A30" s="4" t="s">
        <v>32</v>
      </c>
      <c r="B30" s="5" t="s">
        <v>33</v>
      </c>
      <c r="C30" s="6" t="s">
        <v>142</v>
      </c>
      <c r="D30" s="4" t="s">
        <v>35</v>
      </c>
      <c r="E30" s="4" t="s">
        <v>36</v>
      </c>
      <c r="F30" s="4" t="s">
        <v>37</v>
      </c>
      <c r="G30" s="4" t="s">
        <v>46</v>
      </c>
      <c r="H30" s="4" t="s">
        <v>52</v>
      </c>
      <c r="I30" s="4" t="s">
        <v>57</v>
      </c>
      <c r="J30" s="4"/>
      <c r="K30" s="4"/>
      <c r="L30" s="4" t="s">
        <v>38</v>
      </c>
      <c r="M30" s="4" t="s">
        <v>39</v>
      </c>
      <c r="N30" s="4" t="s">
        <v>40</v>
      </c>
      <c r="O30" s="5" t="s">
        <v>143</v>
      </c>
      <c r="P30" s="7">
        <v>470000000</v>
      </c>
      <c r="Q30" s="7">
        <v>0</v>
      </c>
      <c r="R30" s="7">
        <v>0</v>
      </c>
      <c r="S30" s="7">
        <v>470000000</v>
      </c>
      <c r="T30" s="7">
        <v>0</v>
      </c>
      <c r="U30" s="7">
        <v>470000000</v>
      </c>
      <c r="V30" s="7">
        <v>0</v>
      </c>
      <c r="W30" s="7">
        <v>252458500</v>
      </c>
      <c r="X30" s="7">
        <v>252458500</v>
      </c>
      <c r="Y30" s="7">
        <v>252458500</v>
      </c>
      <c r="Z30" s="7">
        <v>252458500</v>
      </c>
    </row>
    <row r="31" spans="1:26" ht="22.5" x14ac:dyDescent="0.25">
      <c r="A31" s="4" t="s">
        <v>32</v>
      </c>
      <c r="B31" s="5" t="s">
        <v>33</v>
      </c>
      <c r="C31" s="6" t="s">
        <v>144</v>
      </c>
      <c r="D31" s="4" t="s">
        <v>35</v>
      </c>
      <c r="E31" s="4" t="s">
        <v>36</v>
      </c>
      <c r="F31" s="4" t="s">
        <v>37</v>
      </c>
      <c r="G31" s="4" t="s">
        <v>46</v>
      </c>
      <c r="H31" s="4" t="s">
        <v>52</v>
      </c>
      <c r="I31" s="4" t="s">
        <v>68</v>
      </c>
      <c r="J31" s="4"/>
      <c r="K31" s="4"/>
      <c r="L31" s="4" t="s">
        <v>38</v>
      </c>
      <c r="M31" s="4" t="s">
        <v>39</v>
      </c>
      <c r="N31" s="4" t="s">
        <v>40</v>
      </c>
      <c r="O31" s="5" t="s">
        <v>145</v>
      </c>
      <c r="P31" s="7">
        <v>12000000</v>
      </c>
      <c r="Q31" s="7">
        <v>0</v>
      </c>
      <c r="R31" s="7">
        <v>0</v>
      </c>
      <c r="S31" s="7">
        <v>12000000</v>
      </c>
      <c r="T31" s="7">
        <v>0</v>
      </c>
      <c r="U31" s="7">
        <v>12000000</v>
      </c>
      <c r="V31" s="7">
        <v>0</v>
      </c>
      <c r="W31" s="7">
        <v>1063300</v>
      </c>
      <c r="X31" s="7">
        <v>1063300</v>
      </c>
      <c r="Y31" s="7">
        <v>1063300</v>
      </c>
      <c r="Z31" s="7">
        <v>1063300</v>
      </c>
    </row>
    <row r="32" spans="1:26" ht="45" x14ac:dyDescent="0.25">
      <c r="A32" s="4" t="s">
        <v>32</v>
      </c>
      <c r="B32" s="5" t="s">
        <v>33</v>
      </c>
      <c r="C32" s="6" t="s">
        <v>146</v>
      </c>
      <c r="D32" s="4" t="s">
        <v>35</v>
      </c>
      <c r="E32" s="4" t="s">
        <v>36</v>
      </c>
      <c r="F32" s="4" t="s">
        <v>37</v>
      </c>
      <c r="G32" s="4" t="s">
        <v>46</v>
      </c>
      <c r="H32" s="4" t="s">
        <v>52</v>
      </c>
      <c r="I32" s="4" t="s">
        <v>147</v>
      </c>
      <c r="J32" s="4"/>
      <c r="K32" s="4"/>
      <c r="L32" s="4" t="s">
        <v>38</v>
      </c>
      <c r="M32" s="4" t="s">
        <v>39</v>
      </c>
      <c r="N32" s="4" t="s">
        <v>40</v>
      </c>
      <c r="O32" s="5" t="s">
        <v>148</v>
      </c>
      <c r="P32" s="7">
        <v>42000000</v>
      </c>
      <c r="Q32" s="7">
        <v>0</v>
      </c>
      <c r="R32" s="7">
        <v>0</v>
      </c>
      <c r="S32" s="7">
        <v>42000000</v>
      </c>
      <c r="T32" s="7">
        <v>0</v>
      </c>
      <c r="U32" s="7">
        <v>42000000</v>
      </c>
      <c r="V32" s="7">
        <v>0</v>
      </c>
      <c r="W32" s="7">
        <v>21256896</v>
      </c>
      <c r="X32" s="7">
        <v>21195696</v>
      </c>
      <c r="Y32" s="7">
        <v>21195696</v>
      </c>
      <c r="Z32" s="7">
        <v>21195696</v>
      </c>
    </row>
    <row r="33" spans="1:26" ht="22.5" x14ac:dyDescent="0.25">
      <c r="A33" s="4" t="s">
        <v>32</v>
      </c>
      <c r="B33" s="5" t="s">
        <v>33</v>
      </c>
      <c r="C33" s="6" t="s">
        <v>149</v>
      </c>
      <c r="D33" s="4" t="s">
        <v>35</v>
      </c>
      <c r="E33" s="4" t="s">
        <v>36</v>
      </c>
      <c r="F33" s="4" t="s">
        <v>37</v>
      </c>
      <c r="G33" s="4" t="s">
        <v>46</v>
      </c>
      <c r="H33" s="4" t="s">
        <v>68</v>
      </c>
      <c r="I33" s="4"/>
      <c r="J33" s="4"/>
      <c r="K33" s="4"/>
      <c r="L33" s="4" t="s">
        <v>38</v>
      </c>
      <c r="M33" s="4" t="s">
        <v>39</v>
      </c>
      <c r="N33" s="4" t="s">
        <v>40</v>
      </c>
      <c r="O33" s="5" t="s">
        <v>150</v>
      </c>
      <c r="P33" s="7">
        <v>254000000</v>
      </c>
      <c r="Q33" s="7">
        <v>0</v>
      </c>
      <c r="R33" s="7">
        <v>0</v>
      </c>
      <c r="S33" s="7">
        <v>254000000</v>
      </c>
      <c r="T33" s="7">
        <v>0</v>
      </c>
      <c r="U33" s="7">
        <v>254000000</v>
      </c>
      <c r="V33" s="7">
        <v>0</v>
      </c>
      <c r="W33" s="7">
        <v>147423800</v>
      </c>
      <c r="X33" s="7">
        <v>147423800</v>
      </c>
      <c r="Y33" s="7">
        <v>147423800</v>
      </c>
      <c r="Z33" s="7">
        <v>147423800</v>
      </c>
    </row>
    <row r="34" spans="1:26" ht="22.5" x14ac:dyDescent="0.25">
      <c r="A34" s="4" t="s">
        <v>32</v>
      </c>
      <c r="B34" s="5" t="s">
        <v>33</v>
      </c>
      <c r="C34" s="6" t="s">
        <v>151</v>
      </c>
      <c r="D34" s="4" t="s">
        <v>35</v>
      </c>
      <c r="E34" s="4" t="s">
        <v>36</v>
      </c>
      <c r="F34" s="4" t="s">
        <v>37</v>
      </c>
      <c r="G34" s="4" t="s">
        <v>46</v>
      </c>
      <c r="H34" s="4" t="s">
        <v>147</v>
      </c>
      <c r="I34" s="4"/>
      <c r="J34" s="4"/>
      <c r="K34" s="4"/>
      <c r="L34" s="4" t="s">
        <v>38</v>
      </c>
      <c r="M34" s="4" t="s">
        <v>39</v>
      </c>
      <c r="N34" s="4" t="s">
        <v>40</v>
      </c>
      <c r="O34" s="5" t="s">
        <v>152</v>
      </c>
      <c r="P34" s="7">
        <v>42500000</v>
      </c>
      <c r="Q34" s="7">
        <v>0</v>
      </c>
      <c r="R34" s="7">
        <v>0</v>
      </c>
      <c r="S34" s="7">
        <v>42500000</v>
      </c>
      <c r="T34" s="7">
        <v>0</v>
      </c>
      <c r="U34" s="7">
        <v>42500000</v>
      </c>
      <c r="V34" s="7">
        <v>0</v>
      </c>
      <c r="W34" s="7">
        <v>24565700</v>
      </c>
      <c r="X34" s="7">
        <v>24565700</v>
      </c>
      <c r="Y34" s="7">
        <v>24565700</v>
      </c>
      <c r="Z34" s="7">
        <v>24565700</v>
      </c>
    </row>
    <row r="35" spans="1:26" ht="22.5" x14ac:dyDescent="0.25">
      <c r="A35" s="4" t="s">
        <v>32</v>
      </c>
      <c r="B35" s="5" t="s">
        <v>33</v>
      </c>
      <c r="C35" s="6" t="s">
        <v>153</v>
      </c>
      <c r="D35" s="4" t="s">
        <v>35</v>
      </c>
      <c r="E35" s="4" t="s">
        <v>36</v>
      </c>
      <c r="F35" s="4" t="s">
        <v>37</v>
      </c>
      <c r="G35" s="4" t="s">
        <v>46</v>
      </c>
      <c r="H35" s="4" t="s">
        <v>154</v>
      </c>
      <c r="I35" s="4"/>
      <c r="J35" s="4"/>
      <c r="K35" s="4"/>
      <c r="L35" s="4" t="s">
        <v>38</v>
      </c>
      <c r="M35" s="4" t="s">
        <v>39</v>
      </c>
      <c r="N35" s="4" t="s">
        <v>40</v>
      </c>
      <c r="O35" s="5" t="s">
        <v>155</v>
      </c>
      <c r="P35" s="7">
        <v>42500000</v>
      </c>
      <c r="Q35" s="7">
        <v>0</v>
      </c>
      <c r="R35" s="7">
        <v>0</v>
      </c>
      <c r="S35" s="7">
        <v>42500000</v>
      </c>
      <c r="T35" s="7">
        <v>0</v>
      </c>
      <c r="U35" s="7">
        <v>42500000</v>
      </c>
      <c r="V35" s="7">
        <v>0</v>
      </c>
      <c r="W35" s="7">
        <v>24565700</v>
      </c>
      <c r="X35" s="7">
        <v>24565700</v>
      </c>
      <c r="Y35" s="7">
        <v>24565700</v>
      </c>
      <c r="Z35" s="7">
        <v>24565700</v>
      </c>
    </row>
    <row r="36" spans="1:26" ht="33.75" x14ac:dyDescent="0.25">
      <c r="A36" s="4" t="s">
        <v>32</v>
      </c>
      <c r="B36" s="5" t="s">
        <v>33</v>
      </c>
      <c r="C36" s="6" t="s">
        <v>156</v>
      </c>
      <c r="D36" s="4" t="s">
        <v>35</v>
      </c>
      <c r="E36" s="4" t="s">
        <v>36</v>
      </c>
      <c r="F36" s="4" t="s">
        <v>37</v>
      </c>
      <c r="G36" s="4" t="s">
        <v>46</v>
      </c>
      <c r="H36" s="4" t="s">
        <v>49</v>
      </c>
      <c r="I36" s="4"/>
      <c r="J36" s="4"/>
      <c r="K36" s="4"/>
      <c r="L36" s="4" t="s">
        <v>38</v>
      </c>
      <c r="M36" s="4" t="s">
        <v>39</v>
      </c>
      <c r="N36" s="4" t="s">
        <v>40</v>
      </c>
      <c r="O36" s="5" t="s">
        <v>157</v>
      </c>
      <c r="P36" s="7">
        <v>85000000</v>
      </c>
      <c r="Q36" s="7">
        <v>0</v>
      </c>
      <c r="R36" s="7">
        <v>0</v>
      </c>
      <c r="S36" s="7">
        <v>85000000</v>
      </c>
      <c r="T36" s="7">
        <v>0</v>
      </c>
      <c r="U36" s="7">
        <v>85000000</v>
      </c>
      <c r="V36" s="7">
        <v>0</v>
      </c>
      <c r="W36" s="7">
        <v>49136800</v>
      </c>
      <c r="X36" s="7">
        <v>49136800</v>
      </c>
      <c r="Y36" s="7">
        <v>49136800</v>
      </c>
      <c r="Z36" s="7">
        <v>49136800</v>
      </c>
    </row>
    <row r="37" spans="1:26" ht="22.5" x14ac:dyDescent="0.25">
      <c r="A37" s="4" t="s">
        <v>32</v>
      </c>
      <c r="B37" s="5" t="s">
        <v>33</v>
      </c>
      <c r="C37" s="6" t="s">
        <v>158</v>
      </c>
      <c r="D37" s="4" t="s">
        <v>35</v>
      </c>
      <c r="E37" s="4" t="s">
        <v>52</v>
      </c>
      <c r="F37" s="4" t="s">
        <v>37</v>
      </c>
      <c r="G37" s="4" t="s">
        <v>57</v>
      </c>
      <c r="H37" s="4" t="s">
        <v>159</v>
      </c>
      <c r="I37" s="4" t="s">
        <v>52</v>
      </c>
      <c r="J37" s="4"/>
      <c r="K37" s="4"/>
      <c r="L37" s="4" t="s">
        <v>38</v>
      </c>
      <c r="M37" s="4" t="s">
        <v>39</v>
      </c>
      <c r="N37" s="4" t="s">
        <v>40</v>
      </c>
      <c r="O37" s="5" t="s">
        <v>160</v>
      </c>
      <c r="P37" s="7">
        <v>1500000</v>
      </c>
      <c r="Q37" s="7">
        <v>0</v>
      </c>
      <c r="R37" s="7">
        <v>0</v>
      </c>
      <c r="S37" s="7">
        <v>1500000</v>
      </c>
      <c r="T37" s="7">
        <v>0</v>
      </c>
      <c r="U37" s="7">
        <v>769000</v>
      </c>
      <c r="V37" s="7">
        <v>731000</v>
      </c>
      <c r="W37" s="7">
        <v>769000</v>
      </c>
      <c r="X37" s="7">
        <v>769000</v>
      </c>
      <c r="Y37" s="7">
        <v>769000</v>
      </c>
      <c r="Z37" s="7">
        <v>769000</v>
      </c>
    </row>
    <row r="38" spans="1:26" ht="22.5" x14ac:dyDescent="0.25">
      <c r="A38" s="4" t="s">
        <v>32</v>
      </c>
      <c r="B38" s="5" t="s">
        <v>33</v>
      </c>
      <c r="C38" s="6" t="s">
        <v>161</v>
      </c>
      <c r="D38" s="4" t="s">
        <v>35</v>
      </c>
      <c r="E38" s="4" t="s">
        <v>52</v>
      </c>
      <c r="F38" s="4" t="s">
        <v>37</v>
      </c>
      <c r="G38" s="4" t="s">
        <v>57</v>
      </c>
      <c r="H38" s="4" t="s">
        <v>159</v>
      </c>
      <c r="I38" s="4" t="s">
        <v>57</v>
      </c>
      <c r="J38" s="4"/>
      <c r="K38" s="4"/>
      <c r="L38" s="4" t="s">
        <v>38</v>
      </c>
      <c r="M38" s="4" t="s">
        <v>39</v>
      </c>
      <c r="N38" s="4" t="s">
        <v>40</v>
      </c>
      <c r="O38" s="5" t="s">
        <v>162</v>
      </c>
      <c r="P38" s="7">
        <v>21400000</v>
      </c>
      <c r="Q38" s="7">
        <v>3850000</v>
      </c>
      <c r="R38" s="7">
        <v>0</v>
      </c>
      <c r="S38" s="7">
        <v>25250000</v>
      </c>
      <c r="T38" s="7">
        <v>0</v>
      </c>
      <c r="U38" s="7">
        <v>25218000</v>
      </c>
      <c r="V38" s="7">
        <v>32000</v>
      </c>
      <c r="W38" s="7">
        <v>25218000</v>
      </c>
      <c r="X38" s="7">
        <v>25218000</v>
      </c>
      <c r="Y38" s="7">
        <v>25218000</v>
      </c>
      <c r="Z38" s="7">
        <v>25218000</v>
      </c>
    </row>
    <row r="39" spans="1:26" ht="22.5" x14ac:dyDescent="0.25">
      <c r="A39" s="4" t="s">
        <v>32</v>
      </c>
      <c r="B39" s="5" t="s">
        <v>33</v>
      </c>
      <c r="C39" s="6" t="s">
        <v>163</v>
      </c>
      <c r="D39" s="4" t="s">
        <v>35</v>
      </c>
      <c r="E39" s="4" t="s">
        <v>52</v>
      </c>
      <c r="F39" s="4" t="s">
        <v>37</v>
      </c>
      <c r="G39" s="4" t="s">
        <v>57</v>
      </c>
      <c r="H39" s="4" t="s">
        <v>159</v>
      </c>
      <c r="I39" s="4" t="s">
        <v>91</v>
      </c>
      <c r="J39" s="4"/>
      <c r="K39" s="4"/>
      <c r="L39" s="4" t="s">
        <v>38</v>
      </c>
      <c r="M39" s="4" t="s">
        <v>39</v>
      </c>
      <c r="N39" s="4" t="s">
        <v>40</v>
      </c>
      <c r="O39" s="5" t="s">
        <v>164</v>
      </c>
      <c r="P39" s="7">
        <v>1000000</v>
      </c>
      <c r="Q39" s="7">
        <v>0</v>
      </c>
      <c r="R39" s="7">
        <v>0</v>
      </c>
      <c r="S39" s="7">
        <v>1000000</v>
      </c>
      <c r="T39" s="7">
        <v>0</v>
      </c>
      <c r="U39" s="7">
        <v>1000000</v>
      </c>
      <c r="V39" s="7">
        <v>0</v>
      </c>
      <c r="W39" s="7">
        <v>1000000</v>
      </c>
      <c r="X39" s="7">
        <v>1000000</v>
      </c>
      <c r="Y39" s="7">
        <v>1000000</v>
      </c>
      <c r="Z39" s="7">
        <v>1000000</v>
      </c>
    </row>
    <row r="40" spans="1:26" ht="22.5" x14ac:dyDescent="0.25">
      <c r="A40" s="4" t="s">
        <v>32</v>
      </c>
      <c r="B40" s="5" t="s">
        <v>33</v>
      </c>
      <c r="C40" s="6" t="s">
        <v>165</v>
      </c>
      <c r="D40" s="4" t="s">
        <v>35</v>
      </c>
      <c r="E40" s="4" t="s">
        <v>52</v>
      </c>
      <c r="F40" s="4" t="s">
        <v>37</v>
      </c>
      <c r="G40" s="4" t="s">
        <v>57</v>
      </c>
      <c r="H40" s="4" t="s">
        <v>166</v>
      </c>
      <c r="I40" s="4" t="s">
        <v>36</v>
      </c>
      <c r="J40" s="4"/>
      <c r="K40" s="4"/>
      <c r="L40" s="4" t="s">
        <v>38</v>
      </c>
      <c r="M40" s="4" t="s">
        <v>39</v>
      </c>
      <c r="N40" s="4" t="s">
        <v>40</v>
      </c>
      <c r="O40" s="5" t="s">
        <v>167</v>
      </c>
      <c r="P40" s="7">
        <v>100000</v>
      </c>
      <c r="Q40" s="7">
        <v>0</v>
      </c>
      <c r="R40" s="7">
        <v>0</v>
      </c>
      <c r="S40" s="7">
        <v>100000</v>
      </c>
      <c r="T40" s="7">
        <v>0</v>
      </c>
      <c r="U40" s="7">
        <v>0</v>
      </c>
      <c r="V40" s="7">
        <v>100000</v>
      </c>
      <c r="W40" s="7">
        <v>0</v>
      </c>
      <c r="X40" s="7">
        <v>0</v>
      </c>
      <c r="Y40" s="7">
        <v>0</v>
      </c>
      <c r="Z40" s="7">
        <v>0</v>
      </c>
    </row>
    <row r="41" spans="1:26" ht="22.5" x14ac:dyDescent="0.25">
      <c r="A41" s="4" t="s">
        <v>32</v>
      </c>
      <c r="B41" s="5" t="s">
        <v>33</v>
      </c>
      <c r="C41" s="6" t="s">
        <v>168</v>
      </c>
      <c r="D41" s="4" t="s">
        <v>35</v>
      </c>
      <c r="E41" s="4" t="s">
        <v>52</v>
      </c>
      <c r="F41" s="4" t="s">
        <v>37</v>
      </c>
      <c r="G41" s="4" t="s">
        <v>43</v>
      </c>
      <c r="H41" s="4" t="s">
        <v>36</v>
      </c>
      <c r="I41" s="4" t="s">
        <v>68</v>
      </c>
      <c r="J41" s="4"/>
      <c r="K41" s="4"/>
      <c r="L41" s="4" t="s">
        <v>38</v>
      </c>
      <c r="M41" s="4" t="s">
        <v>39</v>
      </c>
      <c r="N41" s="4" t="s">
        <v>40</v>
      </c>
      <c r="O41" s="5" t="s">
        <v>169</v>
      </c>
      <c r="P41" s="7">
        <v>22882644</v>
      </c>
      <c r="Q41" s="7">
        <v>0</v>
      </c>
      <c r="R41" s="7">
        <v>43000</v>
      </c>
      <c r="S41" s="7">
        <v>22839644</v>
      </c>
      <c r="T41" s="7">
        <v>0</v>
      </c>
      <c r="U41" s="7">
        <v>22800000</v>
      </c>
      <c r="V41" s="7">
        <v>39644</v>
      </c>
      <c r="W41" s="7">
        <v>22000000</v>
      </c>
      <c r="X41" s="7">
        <v>22000000</v>
      </c>
      <c r="Y41" s="7">
        <v>22000000</v>
      </c>
      <c r="Z41" s="7">
        <v>22000000</v>
      </c>
    </row>
    <row r="42" spans="1:26" ht="22.5" x14ac:dyDescent="0.25">
      <c r="A42" s="4" t="s">
        <v>32</v>
      </c>
      <c r="B42" s="5" t="s">
        <v>33</v>
      </c>
      <c r="C42" s="6" t="s">
        <v>170</v>
      </c>
      <c r="D42" s="4" t="s">
        <v>35</v>
      </c>
      <c r="E42" s="4" t="s">
        <v>52</v>
      </c>
      <c r="F42" s="4" t="s">
        <v>37</v>
      </c>
      <c r="G42" s="4" t="s">
        <v>43</v>
      </c>
      <c r="H42" s="4" t="s">
        <v>36</v>
      </c>
      <c r="I42" s="4" t="s">
        <v>154</v>
      </c>
      <c r="J42" s="4"/>
      <c r="K42" s="4"/>
      <c r="L42" s="4" t="s">
        <v>38</v>
      </c>
      <c r="M42" s="4" t="s">
        <v>39</v>
      </c>
      <c r="N42" s="4" t="s">
        <v>40</v>
      </c>
      <c r="O42" s="5" t="s">
        <v>171</v>
      </c>
      <c r="P42" s="7">
        <v>65200000</v>
      </c>
      <c r="Q42" s="7">
        <v>0</v>
      </c>
      <c r="R42" s="7">
        <v>0</v>
      </c>
      <c r="S42" s="7">
        <v>65200000</v>
      </c>
      <c r="T42" s="7">
        <v>0</v>
      </c>
      <c r="U42" s="7">
        <v>38493703</v>
      </c>
      <c r="V42" s="7">
        <v>26706297</v>
      </c>
      <c r="W42" s="7">
        <v>2954997</v>
      </c>
      <c r="X42" s="7">
        <v>2954997</v>
      </c>
      <c r="Y42" s="7">
        <v>2954997</v>
      </c>
      <c r="Z42" s="7">
        <v>2954997</v>
      </c>
    </row>
    <row r="43" spans="1:26" ht="22.5" x14ac:dyDescent="0.25">
      <c r="A43" s="4" t="s">
        <v>32</v>
      </c>
      <c r="B43" s="5" t="s">
        <v>33</v>
      </c>
      <c r="C43" s="6" t="s">
        <v>172</v>
      </c>
      <c r="D43" s="4" t="s">
        <v>35</v>
      </c>
      <c r="E43" s="4" t="s">
        <v>52</v>
      </c>
      <c r="F43" s="4" t="s">
        <v>37</v>
      </c>
      <c r="G43" s="4" t="s">
        <v>43</v>
      </c>
      <c r="H43" s="4" t="s">
        <v>36</v>
      </c>
      <c r="I43" s="4" t="s">
        <v>80</v>
      </c>
      <c r="J43" s="4"/>
      <c r="K43" s="4"/>
      <c r="L43" s="4" t="s">
        <v>38</v>
      </c>
      <c r="M43" s="4" t="s">
        <v>39</v>
      </c>
      <c r="N43" s="4" t="s">
        <v>40</v>
      </c>
      <c r="O43" s="5" t="s">
        <v>173</v>
      </c>
      <c r="P43" s="7">
        <v>3500000</v>
      </c>
      <c r="Q43" s="7">
        <v>0</v>
      </c>
      <c r="R43" s="7">
        <v>210000</v>
      </c>
      <c r="S43" s="7">
        <v>3290000</v>
      </c>
      <c r="T43" s="7">
        <v>0</v>
      </c>
      <c r="U43" s="7">
        <v>1820000</v>
      </c>
      <c r="V43" s="7">
        <v>1470000</v>
      </c>
      <c r="W43" s="7">
        <v>1820000</v>
      </c>
      <c r="X43" s="7">
        <v>1820000</v>
      </c>
      <c r="Y43" s="7">
        <v>1820000</v>
      </c>
      <c r="Z43" s="7">
        <v>1820000</v>
      </c>
    </row>
    <row r="44" spans="1:26" ht="22.5" x14ac:dyDescent="0.25">
      <c r="A44" s="4" t="s">
        <v>32</v>
      </c>
      <c r="B44" s="5" t="s">
        <v>33</v>
      </c>
      <c r="C44" s="6" t="s">
        <v>174</v>
      </c>
      <c r="D44" s="4" t="s">
        <v>35</v>
      </c>
      <c r="E44" s="4" t="s">
        <v>52</v>
      </c>
      <c r="F44" s="4" t="s">
        <v>37</v>
      </c>
      <c r="G44" s="4" t="s">
        <v>43</v>
      </c>
      <c r="H44" s="4" t="s">
        <v>36</v>
      </c>
      <c r="I44" s="4" t="s">
        <v>175</v>
      </c>
      <c r="J44" s="4"/>
      <c r="K44" s="4"/>
      <c r="L44" s="4" t="s">
        <v>38</v>
      </c>
      <c r="M44" s="4" t="s">
        <v>39</v>
      </c>
      <c r="N44" s="4" t="s">
        <v>40</v>
      </c>
      <c r="O44" s="5" t="s">
        <v>176</v>
      </c>
      <c r="P44" s="7">
        <v>0</v>
      </c>
      <c r="Q44" s="7">
        <v>210000</v>
      </c>
      <c r="R44" s="7">
        <v>0</v>
      </c>
      <c r="S44" s="7">
        <v>210000</v>
      </c>
      <c r="T44" s="7">
        <v>0</v>
      </c>
      <c r="U44" s="7">
        <v>81200</v>
      </c>
      <c r="V44" s="7">
        <v>128800</v>
      </c>
      <c r="W44" s="7">
        <v>81200</v>
      </c>
      <c r="X44" s="7">
        <v>81200</v>
      </c>
      <c r="Y44" s="7">
        <v>81200</v>
      </c>
      <c r="Z44" s="7">
        <v>81200</v>
      </c>
    </row>
    <row r="45" spans="1:26" ht="22.5" x14ac:dyDescent="0.25">
      <c r="A45" s="4" t="s">
        <v>32</v>
      </c>
      <c r="B45" s="5" t="s">
        <v>33</v>
      </c>
      <c r="C45" s="6" t="s">
        <v>177</v>
      </c>
      <c r="D45" s="4" t="s">
        <v>35</v>
      </c>
      <c r="E45" s="4" t="s">
        <v>52</v>
      </c>
      <c r="F45" s="4" t="s">
        <v>37</v>
      </c>
      <c r="G45" s="4" t="s">
        <v>43</v>
      </c>
      <c r="H45" s="4" t="s">
        <v>43</v>
      </c>
      <c r="I45" s="4" t="s">
        <v>36</v>
      </c>
      <c r="J45" s="4"/>
      <c r="K45" s="4"/>
      <c r="L45" s="4" t="s">
        <v>38</v>
      </c>
      <c r="M45" s="4" t="s">
        <v>39</v>
      </c>
      <c r="N45" s="4" t="s">
        <v>40</v>
      </c>
      <c r="O45" s="5" t="s">
        <v>178</v>
      </c>
      <c r="P45" s="7">
        <v>40000000</v>
      </c>
      <c r="Q45" s="7">
        <v>0</v>
      </c>
      <c r="R45" s="7">
        <v>800000</v>
      </c>
      <c r="S45" s="7">
        <v>39200000</v>
      </c>
      <c r="T45" s="7">
        <v>0</v>
      </c>
      <c r="U45" s="7">
        <v>39200000</v>
      </c>
      <c r="V45" s="7">
        <v>0</v>
      </c>
      <c r="W45" s="7">
        <v>39200000</v>
      </c>
      <c r="X45" s="7">
        <v>18577239</v>
      </c>
      <c r="Y45" s="7">
        <v>18577239</v>
      </c>
      <c r="Z45" s="7">
        <v>18577239</v>
      </c>
    </row>
    <row r="46" spans="1:26" ht="22.5" x14ac:dyDescent="0.25">
      <c r="A46" s="4" t="s">
        <v>32</v>
      </c>
      <c r="B46" s="5" t="s">
        <v>33</v>
      </c>
      <c r="C46" s="6" t="s">
        <v>179</v>
      </c>
      <c r="D46" s="4" t="s">
        <v>35</v>
      </c>
      <c r="E46" s="4" t="s">
        <v>52</v>
      </c>
      <c r="F46" s="4" t="s">
        <v>37</v>
      </c>
      <c r="G46" s="4" t="s">
        <v>43</v>
      </c>
      <c r="H46" s="4" t="s">
        <v>43</v>
      </c>
      <c r="I46" s="4" t="s">
        <v>52</v>
      </c>
      <c r="J46" s="4"/>
      <c r="K46" s="4"/>
      <c r="L46" s="4" t="s">
        <v>38</v>
      </c>
      <c r="M46" s="4" t="s">
        <v>39</v>
      </c>
      <c r="N46" s="4" t="s">
        <v>40</v>
      </c>
      <c r="O46" s="5" t="s">
        <v>180</v>
      </c>
      <c r="P46" s="7">
        <v>20690409</v>
      </c>
      <c r="Q46" s="7">
        <v>0</v>
      </c>
      <c r="R46" s="7">
        <v>0</v>
      </c>
      <c r="S46" s="7">
        <v>20690409</v>
      </c>
      <c r="T46" s="7">
        <v>0</v>
      </c>
      <c r="U46" s="7">
        <v>20690409</v>
      </c>
      <c r="V46" s="7">
        <v>0</v>
      </c>
      <c r="W46" s="7">
        <v>14656418</v>
      </c>
      <c r="X46" s="7">
        <v>4422525.5199999996</v>
      </c>
      <c r="Y46" s="7">
        <v>4422525.5199999996</v>
      </c>
      <c r="Z46" s="7">
        <v>4422525.5199999996</v>
      </c>
    </row>
    <row r="47" spans="1:26" ht="22.5" x14ac:dyDescent="0.25">
      <c r="A47" s="4" t="s">
        <v>32</v>
      </c>
      <c r="B47" s="5" t="s">
        <v>33</v>
      </c>
      <c r="C47" s="6" t="s">
        <v>181</v>
      </c>
      <c r="D47" s="4" t="s">
        <v>35</v>
      </c>
      <c r="E47" s="4" t="s">
        <v>52</v>
      </c>
      <c r="F47" s="4" t="s">
        <v>37</v>
      </c>
      <c r="G47" s="4" t="s">
        <v>43</v>
      </c>
      <c r="H47" s="4" t="s">
        <v>43</v>
      </c>
      <c r="I47" s="4" t="s">
        <v>68</v>
      </c>
      <c r="J47" s="4"/>
      <c r="K47" s="4"/>
      <c r="L47" s="4" t="s">
        <v>38</v>
      </c>
      <c r="M47" s="4" t="s">
        <v>39</v>
      </c>
      <c r="N47" s="4" t="s">
        <v>40</v>
      </c>
      <c r="O47" s="5" t="s">
        <v>182</v>
      </c>
      <c r="P47" s="7">
        <v>800000</v>
      </c>
      <c r="Q47" s="7">
        <v>0</v>
      </c>
      <c r="R47" s="7">
        <v>0</v>
      </c>
      <c r="S47" s="7">
        <v>800000</v>
      </c>
      <c r="T47" s="7">
        <v>0</v>
      </c>
      <c r="U47" s="7">
        <v>800000</v>
      </c>
      <c r="V47" s="7">
        <v>0</v>
      </c>
      <c r="W47" s="7">
        <v>0</v>
      </c>
      <c r="X47" s="7">
        <v>0</v>
      </c>
      <c r="Y47" s="7">
        <v>0</v>
      </c>
      <c r="Z47" s="7">
        <v>0</v>
      </c>
    </row>
    <row r="48" spans="1:26" ht="22.5" x14ac:dyDescent="0.25">
      <c r="A48" s="4" t="s">
        <v>32</v>
      </c>
      <c r="B48" s="5" t="s">
        <v>33</v>
      </c>
      <c r="C48" s="6" t="s">
        <v>183</v>
      </c>
      <c r="D48" s="4" t="s">
        <v>35</v>
      </c>
      <c r="E48" s="4" t="s">
        <v>52</v>
      </c>
      <c r="F48" s="4" t="s">
        <v>37</v>
      </c>
      <c r="G48" s="4" t="s">
        <v>43</v>
      </c>
      <c r="H48" s="4" t="s">
        <v>43</v>
      </c>
      <c r="I48" s="4" t="s">
        <v>78</v>
      </c>
      <c r="J48" s="4"/>
      <c r="K48" s="4"/>
      <c r="L48" s="4" t="s">
        <v>38</v>
      </c>
      <c r="M48" s="4" t="s">
        <v>39</v>
      </c>
      <c r="N48" s="4" t="s">
        <v>40</v>
      </c>
      <c r="O48" s="5" t="s">
        <v>184</v>
      </c>
      <c r="P48" s="7">
        <v>55000000</v>
      </c>
      <c r="Q48" s="7">
        <v>1050000</v>
      </c>
      <c r="R48" s="7">
        <v>11650000</v>
      </c>
      <c r="S48" s="7">
        <v>44400000</v>
      </c>
      <c r="T48" s="7">
        <v>0</v>
      </c>
      <c r="U48" s="7">
        <v>41828367.229999997</v>
      </c>
      <c r="V48" s="7">
        <v>2571632.77</v>
      </c>
      <c r="W48" s="7">
        <v>41720067.229999997</v>
      </c>
      <c r="X48" s="7">
        <v>16164067.23</v>
      </c>
      <c r="Y48" s="7">
        <v>16164067.23</v>
      </c>
      <c r="Z48" s="7">
        <v>16164067.23</v>
      </c>
    </row>
    <row r="49" spans="1:26" ht="22.5" x14ac:dyDescent="0.25">
      <c r="A49" s="4" t="s">
        <v>32</v>
      </c>
      <c r="B49" s="5" t="s">
        <v>33</v>
      </c>
      <c r="C49" s="6" t="s">
        <v>185</v>
      </c>
      <c r="D49" s="4" t="s">
        <v>35</v>
      </c>
      <c r="E49" s="4" t="s">
        <v>52</v>
      </c>
      <c r="F49" s="4" t="s">
        <v>37</v>
      </c>
      <c r="G49" s="4" t="s">
        <v>43</v>
      </c>
      <c r="H49" s="4" t="s">
        <v>43</v>
      </c>
      <c r="I49" s="4" t="s">
        <v>186</v>
      </c>
      <c r="J49" s="4"/>
      <c r="K49" s="4"/>
      <c r="L49" s="4" t="s">
        <v>38</v>
      </c>
      <c r="M49" s="4" t="s">
        <v>39</v>
      </c>
      <c r="N49" s="4" t="s">
        <v>40</v>
      </c>
      <c r="O49" s="5" t="s">
        <v>187</v>
      </c>
      <c r="P49" s="7">
        <v>0</v>
      </c>
      <c r="Q49" s="7">
        <v>10000</v>
      </c>
      <c r="R49" s="7">
        <v>0</v>
      </c>
      <c r="S49" s="7">
        <v>10000</v>
      </c>
      <c r="T49" s="7">
        <v>0</v>
      </c>
      <c r="U49" s="7">
        <v>0</v>
      </c>
      <c r="V49" s="7">
        <v>10000</v>
      </c>
      <c r="W49" s="7">
        <v>0</v>
      </c>
      <c r="X49" s="7">
        <v>0</v>
      </c>
      <c r="Y49" s="7">
        <v>0</v>
      </c>
      <c r="Z49" s="7">
        <v>0</v>
      </c>
    </row>
    <row r="50" spans="1:26" ht="22.5" x14ac:dyDescent="0.25">
      <c r="A50" s="4" t="s">
        <v>32</v>
      </c>
      <c r="B50" s="5" t="s">
        <v>33</v>
      </c>
      <c r="C50" s="6" t="s">
        <v>188</v>
      </c>
      <c r="D50" s="4" t="s">
        <v>35</v>
      </c>
      <c r="E50" s="4" t="s">
        <v>52</v>
      </c>
      <c r="F50" s="4" t="s">
        <v>37</v>
      </c>
      <c r="G50" s="4" t="s">
        <v>43</v>
      </c>
      <c r="H50" s="4" t="s">
        <v>43</v>
      </c>
      <c r="I50" s="4" t="s">
        <v>189</v>
      </c>
      <c r="J50" s="4"/>
      <c r="K50" s="4"/>
      <c r="L50" s="4" t="s">
        <v>38</v>
      </c>
      <c r="M50" s="4" t="s">
        <v>39</v>
      </c>
      <c r="N50" s="4" t="s">
        <v>40</v>
      </c>
      <c r="O50" s="5" t="s">
        <v>190</v>
      </c>
      <c r="P50" s="7">
        <v>0</v>
      </c>
      <c r="Q50" s="7">
        <v>13000000</v>
      </c>
      <c r="R50" s="7">
        <v>0</v>
      </c>
      <c r="S50" s="7">
        <v>13000000</v>
      </c>
      <c r="T50" s="7">
        <v>0</v>
      </c>
      <c r="U50" s="7">
        <v>12131806</v>
      </c>
      <c r="V50" s="7">
        <v>868194</v>
      </c>
      <c r="W50" s="7">
        <v>11540426</v>
      </c>
      <c r="X50" s="7">
        <v>11540426</v>
      </c>
      <c r="Y50" s="7">
        <v>11540426</v>
      </c>
      <c r="Z50" s="7">
        <v>11540426</v>
      </c>
    </row>
    <row r="51" spans="1:26" ht="22.5" x14ac:dyDescent="0.25">
      <c r="A51" s="4" t="s">
        <v>32</v>
      </c>
      <c r="B51" s="5" t="s">
        <v>33</v>
      </c>
      <c r="C51" s="6" t="s">
        <v>191</v>
      </c>
      <c r="D51" s="4" t="s">
        <v>35</v>
      </c>
      <c r="E51" s="4" t="s">
        <v>52</v>
      </c>
      <c r="F51" s="4" t="s">
        <v>37</v>
      </c>
      <c r="G51" s="4" t="s">
        <v>43</v>
      </c>
      <c r="H51" s="4" t="s">
        <v>43</v>
      </c>
      <c r="I51" s="4" t="s">
        <v>192</v>
      </c>
      <c r="J51" s="4"/>
      <c r="K51" s="4"/>
      <c r="L51" s="4" t="s">
        <v>38</v>
      </c>
      <c r="M51" s="4" t="s">
        <v>39</v>
      </c>
      <c r="N51" s="4" t="s">
        <v>40</v>
      </c>
      <c r="O51" s="5" t="s">
        <v>193</v>
      </c>
      <c r="P51" s="7">
        <v>29084200</v>
      </c>
      <c r="Q51" s="7">
        <v>739459</v>
      </c>
      <c r="R51" s="7">
        <v>500000</v>
      </c>
      <c r="S51" s="7">
        <v>29323659</v>
      </c>
      <c r="T51" s="7">
        <v>0</v>
      </c>
      <c r="U51" s="7">
        <v>29123659</v>
      </c>
      <c r="V51" s="7">
        <v>200000</v>
      </c>
      <c r="W51" s="7">
        <v>12023659</v>
      </c>
      <c r="X51" s="7">
        <v>9111114.5999999996</v>
      </c>
      <c r="Y51" s="7">
        <v>9111114.5999999996</v>
      </c>
      <c r="Z51" s="7">
        <v>9111114.5999999996</v>
      </c>
    </row>
    <row r="52" spans="1:26" ht="22.5" x14ac:dyDescent="0.25">
      <c r="A52" s="4" t="s">
        <v>32</v>
      </c>
      <c r="B52" s="5" t="s">
        <v>33</v>
      </c>
      <c r="C52" s="6" t="s">
        <v>194</v>
      </c>
      <c r="D52" s="4" t="s">
        <v>35</v>
      </c>
      <c r="E52" s="4" t="s">
        <v>52</v>
      </c>
      <c r="F52" s="4" t="s">
        <v>37</v>
      </c>
      <c r="G52" s="4" t="s">
        <v>43</v>
      </c>
      <c r="H52" s="4" t="s">
        <v>43</v>
      </c>
      <c r="I52" s="4" t="s">
        <v>195</v>
      </c>
      <c r="J52" s="4"/>
      <c r="K52" s="4"/>
      <c r="L52" s="4" t="s">
        <v>38</v>
      </c>
      <c r="M52" s="4" t="s">
        <v>39</v>
      </c>
      <c r="N52" s="4" t="s">
        <v>40</v>
      </c>
      <c r="O52" s="5" t="s">
        <v>196</v>
      </c>
      <c r="P52" s="7">
        <v>0</v>
      </c>
      <c r="Q52" s="7">
        <v>148240</v>
      </c>
      <c r="R52" s="7">
        <v>0</v>
      </c>
      <c r="S52" s="7">
        <v>148240</v>
      </c>
      <c r="T52" s="7">
        <v>0</v>
      </c>
      <c r="U52" s="7">
        <v>52740</v>
      </c>
      <c r="V52" s="7">
        <v>95500</v>
      </c>
      <c r="W52" s="7">
        <v>48240</v>
      </c>
      <c r="X52" s="7">
        <v>48240</v>
      </c>
      <c r="Y52" s="7">
        <v>48240</v>
      </c>
      <c r="Z52" s="7">
        <v>48240</v>
      </c>
    </row>
    <row r="53" spans="1:26" ht="22.5" x14ac:dyDescent="0.25">
      <c r="A53" s="4" t="s">
        <v>32</v>
      </c>
      <c r="B53" s="5" t="s">
        <v>33</v>
      </c>
      <c r="C53" s="6" t="s">
        <v>197</v>
      </c>
      <c r="D53" s="4" t="s">
        <v>35</v>
      </c>
      <c r="E53" s="4" t="s">
        <v>52</v>
      </c>
      <c r="F53" s="4" t="s">
        <v>37</v>
      </c>
      <c r="G53" s="4" t="s">
        <v>43</v>
      </c>
      <c r="H53" s="4" t="s">
        <v>43</v>
      </c>
      <c r="I53" s="4" t="s">
        <v>198</v>
      </c>
      <c r="J53" s="4"/>
      <c r="K53" s="4"/>
      <c r="L53" s="4" t="s">
        <v>38</v>
      </c>
      <c r="M53" s="4" t="s">
        <v>39</v>
      </c>
      <c r="N53" s="4" t="s">
        <v>40</v>
      </c>
      <c r="O53" s="5" t="s">
        <v>199</v>
      </c>
      <c r="P53" s="7">
        <v>22000000</v>
      </c>
      <c r="Q53" s="7">
        <v>0</v>
      </c>
      <c r="R53" s="7">
        <v>14947699</v>
      </c>
      <c r="S53" s="7">
        <v>7052301</v>
      </c>
      <c r="T53" s="7">
        <v>0</v>
      </c>
      <c r="U53" s="7">
        <v>5885984</v>
      </c>
      <c r="V53" s="7">
        <v>1166317</v>
      </c>
      <c r="W53" s="7">
        <v>5791984</v>
      </c>
      <c r="X53" s="7">
        <v>5791984</v>
      </c>
      <c r="Y53" s="7">
        <v>5791984</v>
      </c>
      <c r="Z53" s="7">
        <v>5791984</v>
      </c>
    </row>
    <row r="54" spans="1:26" ht="22.5" x14ac:dyDescent="0.25">
      <c r="A54" s="4" t="s">
        <v>32</v>
      </c>
      <c r="B54" s="5" t="s">
        <v>33</v>
      </c>
      <c r="C54" s="6" t="s">
        <v>200</v>
      </c>
      <c r="D54" s="4" t="s">
        <v>35</v>
      </c>
      <c r="E54" s="4" t="s">
        <v>52</v>
      </c>
      <c r="F54" s="4" t="s">
        <v>37</v>
      </c>
      <c r="G54" s="4" t="s">
        <v>43</v>
      </c>
      <c r="H54" s="4" t="s">
        <v>46</v>
      </c>
      <c r="I54" s="4" t="s">
        <v>36</v>
      </c>
      <c r="J54" s="4"/>
      <c r="K54" s="4"/>
      <c r="L54" s="4" t="s">
        <v>38</v>
      </c>
      <c r="M54" s="4" t="s">
        <v>39</v>
      </c>
      <c r="N54" s="4" t="s">
        <v>40</v>
      </c>
      <c r="O54" s="5" t="s">
        <v>201</v>
      </c>
      <c r="P54" s="7">
        <v>11473450</v>
      </c>
      <c r="Q54" s="7">
        <v>1000000</v>
      </c>
      <c r="R54" s="7">
        <v>3356000</v>
      </c>
      <c r="S54" s="7">
        <v>9117450</v>
      </c>
      <c r="T54" s="7">
        <v>0</v>
      </c>
      <c r="U54" s="7">
        <v>9082302</v>
      </c>
      <c r="V54" s="7">
        <v>35148</v>
      </c>
      <c r="W54" s="7">
        <v>8990442</v>
      </c>
      <c r="X54" s="7">
        <v>2813442</v>
      </c>
      <c r="Y54" s="7">
        <v>2813442</v>
      </c>
      <c r="Z54" s="7">
        <v>2813442</v>
      </c>
    </row>
    <row r="55" spans="1:26" ht="22.5" x14ac:dyDescent="0.25">
      <c r="A55" s="4" t="s">
        <v>32</v>
      </c>
      <c r="B55" s="5" t="s">
        <v>33</v>
      </c>
      <c r="C55" s="6" t="s">
        <v>202</v>
      </c>
      <c r="D55" s="4" t="s">
        <v>35</v>
      </c>
      <c r="E55" s="4" t="s">
        <v>52</v>
      </c>
      <c r="F55" s="4" t="s">
        <v>37</v>
      </c>
      <c r="G55" s="4" t="s">
        <v>43</v>
      </c>
      <c r="H55" s="4" t="s">
        <v>46</v>
      </c>
      <c r="I55" s="4" t="s">
        <v>52</v>
      </c>
      <c r="J55" s="4"/>
      <c r="K55" s="4"/>
      <c r="L55" s="4" t="s">
        <v>38</v>
      </c>
      <c r="M55" s="4" t="s">
        <v>39</v>
      </c>
      <c r="N55" s="4" t="s">
        <v>40</v>
      </c>
      <c r="O55" s="5" t="s">
        <v>203</v>
      </c>
      <c r="P55" s="7">
        <v>10500000</v>
      </c>
      <c r="Q55" s="7">
        <v>1212000</v>
      </c>
      <c r="R55" s="7">
        <v>3220000</v>
      </c>
      <c r="S55" s="7">
        <v>8492000</v>
      </c>
      <c r="T55" s="7">
        <v>0</v>
      </c>
      <c r="U55" s="7">
        <v>8405949</v>
      </c>
      <c r="V55" s="7">
        <v>86051</v>
      </c>
      <c r="W55" s="7">
        <v>8102749</v>
      </c>
      <c r="X55" s="7">
        <v>4778437</v>
      </c>
      <c r="Y55" s="7">
        <v>4269346</v>
      </c>
      <c r="Z55" s="7">
        <v>4269346</v>
      </c>
    </row>
    <row r="56" spans="1:26" ht="33.75" x14ac:dyDescent="0.25">
      <c r="A56" s="4" t="s">
        <v>32</v>
      </c>
      <c r="B56" s="5" t="s">
        <v>33</v>
      </c>
      <c r="C56" s="6" t="s">
        <v>204</v>
      </c>
      <c r="D56" s="4" t="s">
        <v>35</v>
      </c>
      <c r="E56" s="4" t="s">
        <v>52</v>
      </c>
      <c r="F56" s="4" t="s">
        <v>37</v>
      </c>
      <c r="G56" s="4" t="s">
        <v>43</v>
      </c>
      <c r="H56" s="4" t="s">
        <v>46</v>
      </c>
      <c r="I56" s="4" t="s">
        <v>46</v>
      </c>
      <c r="J56" s="4"/>
      <c r="K56" s="4"/>
      <c r="L56" s="4" t="s">
        <v>38</v>
      </c>
      <c r="M56" s="4" t="s">
        <v>39</v>
      </c>
      <c r="N56" s="4" t="s">
        <v>40</v>
      </c>
      <c r="O56" s="5" t="s">
        <v>205</v>
      </c>
      <c r="P56" s="7">
        <v>236899680</v>
      </c>
      <c r="Q56" s="7">
        <v>0</v>
      </c>
      <c r="R56" s="7">
        <v>1830000</v>
      </c>
      <c r="S56" s="7">
        <v>235069680</v>
      </c>
      <c r="T56" s="7">
        <v>0</v>
      </c>
      <c r="U56" s="7">
        <v>147292947</v>
      </c>
      <c r="V56" s="7">
        <v>87776733</v>
      </c>
      <c r="W56" s="7">
        <v>147123710</v>
      </c>
      <c r="X56" s="7">
        <v>74811760</v>
      </c>
      <c r="Y56" s="7">
        <v>74811760</v>
      </c>
      <c r="Z56" s="7">
        <v>74811760</v>
      </c>
    </row>
    <row r="57" spans="1:26" ht="22.5" x14ac:dyDescent="0.25">
      <c r="A57" s="4" t="s">
        <v>32</v>
      </c>
      <c r="B57" s="5" t="s">
        <v>33</v>
      </c>
      <c r="C57" s="6" t="s">
        <v>206</v>
      </c>
      <c r="D57" s="4" t="s">
        <v>35</v>
      </c>
      <c r="E57" s="4" t="s">
        <v>52</v>
      </c>
      <c r="F57" s="4" t="s">
        <v>37</v>
      </c>
      <c r="G57" s="4" t="s">
        <v>43</v>
      </c>
      <c r="H57" s="4" t="s">
        <v>46</v>
      </c>
      <c r="I57" s="4" t="s">
        <v>68</v>
      </c>
      <c r="J57" s="4"/>
      <c r="K57" s="4"/>
      <c r="L57" s="4" t="s">
        <v>38</v>
      </c>
      <c r="M57" s="4" t="s">
        <v>39</v>
      </c>
      <c r="N57" s="4" t="s">
        <v>40</v>
      </c>
      <c r="O57" s="5" t="s">
        <v>207</v>
      </c>
      <c r="P57" s="7">
        <v>21900000</v>
      </c>
      <c r="Q57" s="7">
        <v>0</v>
      </c>
      <c r="R57" s="7">
        <v>487684</v>
      </c>
      <c r="S57" s="7">
        <v>21412316</v>
      </c>
      <c r="T57" s="7">
        <v>0</v>
      </c>
      <c r="U57" s="7">
        <v>21400000</v>
      </c>
      <c r="V57" s="7">
        <v>12316</v>
      </c>
      <c r="W57" s="7">
        <v>9000000</v>
      </c>
      <c r="X57" s="7">
        <v>6255303.5999999996</v>
      </c>
      <c r="Y57" s="7">
        <v>6255303.5999999996</v>
      </c>
      <c r="Z57" s="7">
        <v>6255303.5999999996</v>
      </c>
    </row>
    <row r="58" spans="1:26" ht="22.5" x14ac:dyDescent="0.25">
      <c r="A58" s="4" t="s">
        <v>32</v>
      </c>
      <c r="B58" s="5" t="s">
        <v>33</v>
      </c>
      <c r="C58" s="6" t="s">
        <v>208</v>
      </c>
      <c r="D58" s="4" t="s">
        <v>35</v>
      </c>
      <c r="E58" s="4" t="s">
        <v>52</v>
      </c>
      <c r="F58" s="4" t="s">
        <v>37</v>
      </c>
      <c r="G58" s="4" t="s">
        <v>43</v>
      </c>
      <c r="H58" s="4" t="s">
        <v>46</v>
      </c>
      <c r="I58" s="4" t="s">
        <v>154</v>
      </c>
      <c r="J58" s="4"/>
      <c r="K58" s="4"/>
      <c r="L58" s="4" t="s">
        <v>38</v>
      </c>
      <c r="M58" s="4" t="s">
        <v>39</v>
      </c>
      <c r="N58" s="4" t="s">
        <v>40</v>
      </c>
      <c r="O58" s="5" t="s">
        <v>209</v>
      </c>
      <c r="P58" s="7">
        <v>112901877</v>
      </c>
      <c r="Q58" s="7">
        <v>0</v>
      </c>
      <c r="R58" s="7">
        <v>7278000</v>
      </c>
      <c r="S58" s="7">
        <v>105623877</v>
      </c>
      <c r="T58" s="7">
        <v>0</v>
      </c>
      <c r="U58" s="7">
        <v>105623224</v>
      </c>
      <c r="V58" s="7">
        <v>653</v>
      </c>
      <c r="W58" s="7">
        <v>88623224</v>
      </c>
      <c r="X58" s="7">
        <v>50641842</v>
      </c>
      <c r="Y58" s="7">
        <v>50641842</v>
      </c>
      <c r="Z58" s="7">
        <v>50641842</v>
      </c>
    </row>
    <row r="59" spans="1:26" ht="22.5" x14ac:dyDescent="0.25">
      <c r="A59" s="4" t="s">
        <v>32</v>
      </c>
      <c r="B59" s="5" t="s">
        <v>33</v>
      </c>
      <c r="C59" s="6" t="s">
        <v>210</v>
      </c>
      <c r="D59" s="4" t="s">
        <v>35</v>
      </c>
      <c r="E59" s="4" t="s">
        <v>52</v>
      </c>
      <c r="F59" s="4" t="s">
        <v>37</v>
      </c>
      <c r="G59" s="4" t="s">
        <v>43</v>
      </c>
      <c r="H59" s="4" t="s">
        <v>46</v>
      </c>
      <c r="I59" s="4" t="s">
        <v>39</v>
      </c>
      <c r="J59" s="4"/>
      <c r="K59" s="4"/>
      <c r="L59" s="4" t="s">
        <v>38</v>
      </c>
      <c r="M59" s="4" t="s">
        <v>39</v>
      </c>
      <c r="N59" s="4" t="s">
        <v>40</v>
      </c>
      <c r="O59" s="5" t="s">
        <v>211</v>
      </c>
      <c r="P59" s="7">
        <v>167705968</v>
      </c>
      <c r="Q59" s="7">
        <v>7720000</v>
      </c>
      <c r="R59" s="7">
        <v>4656000</v>
      </c>
      <c r="S59" s="7">
        <v>170769968</v>
      </c>
      <c r="T59" s="7">
        <v>0</v>
      </c>
      <c r="U59" s="7">
        <v>170760338.38</v>
      </c>
      <c r="V59" s="7">
        <v>9629.6200000000008</v>
      </c>
      <c r="W59" s="7">
        <v>170760338.38</v>
      </c>
      <c r="X59" s="7">
        <v>83534912.799999997</v>
      </c>
      <c r="Y59" s="7">
        <v>83534912.799999997</v>
      </c>
      <c r="Z59" s="7">
        <v>83534912.799999997</v>
      </c>
    </row>
    <row r="60" spans="1:26" ht="22.5" x14ac:dyDescent="0.25">
      <c r="A60" s="4" t="s">
        <v>32</v>
      </c>
      <c r="B60" s="5" t="s">
        <v>33</v>
      </c>
      <c r="C60" s="6" t="s">
        <v>212</v>
      </c>
      <c r="D60" s="4" t="s">
        <v>35</v>
      </c>
      <c r="E60" s="4" t="s">
        <v>52</v>
      </c>
      <c r="F60" s="4" t="s">
        <v>37</v>
      </c>
      <c r="G60" s="4" t="s">
        <v>43</v>
      </c>
      <c r="H60" s="4" t="s">
        <v>46</v>
      </c>
      <c r="I60" s="4" t="s">
        <v>103</v>
      </c>
      <c r="J60" s="4"/>
      <c r="K60" s="4"/>
      <c r="L60" s="4" t="s">
        <v>38</v>
      </c>
      <c r="M60" s="4" t="s">
        <v>39</v>
      </c>
      <c r="N60" s="4" t="s">
        <v>40</v>
      </c>
      <c r="O60" s="5" t="s">
        <v>213</v>
      </c>
      <c r="P60" s="7">
        <v>4000000</v>
      </c>
      <c r="Q60" s="7">
        <v>0</v>
      </c>
      <c r="R60" s="7">
        <v>1900000</v>
      </c>
      <c r="S60" s="7">
        <v>2100000</v>
      </c>
      <c r="T60" s="7">
        <v>0</v>
      </c>
      <c r="U60" s="7">
        <v>1979000</v>
      </c>
      <c r="V60" s="7">
        <v>121000</v>
      </c>
      <c r="W60" s="7">
        <v>1946000</v>
      </c>
      <c r="X60" s="7">
        <v>1946000</v>
      </c>
      <c r="Y60" s="7">
        <v>1946000</v>
      </c>
      <c r="Z60" s="7">
        <v>1946000</v>
      </c>
    </row>
    <row r="61" spans="1:26" ht="22.5" x14ac:dyDescent="0.25">
      <c r="A61" s="4" t="s">
        <v>32</v>
      </c>
      <c r="B61" s="5" t="s">
        <v>33</v>
      </c>
      <c r="C61" s="6" t="s">
        <v>214</v>
      </c>
      <c r="D61" s="4" t="s">
        <v>35</v>
      </c>
      <c r="E61" s="4" t="s">
        <v>52</v>
      </c>
      <c r="F61" s="4" t="s">
        <v>37</v>
      </c>
      <c r="G61" s="4" t="s">
        <v>43</v>
      </c>
      <c r="H61" s="4" t="s">
        <v>68</v>
      </c>
      <c r="I61" s="4" t="s">
        <v>52</v>
      </c>
      <c r="J61" s="4"/>
      <c r="K61" s="4"/>
      <c r="L61" s="4" t="s">
        <v>38</v>
      </c>
      <c r="M61" s="4" t="s">
        <v>39</v>
      </c>
      <c r="N61" s="4" t="s">
        <v>40</v>
      </c>
      <c r="O61" s="5" t="s">
        <v>215</v>
      </c>
      <c r="P61" s="7">
        <v>102081962</v>
      </c>
      <c r="Q61" s="7">
        <v>700000</v>
      </c>
      <c r="R61" s="7">
        <v>0</v>
      </c>
      <c r="S61" s="7">
        <v>102781962</v>
      </c>
      <c r="T61" s="7">
        <v>0</v>
      </c>
      <c r="U61" s="7">
        <v>102330105</v>
      </c>
      <c r="V61" s="7">
        <v>451857</v>
      </c>
      <c r="W61" s="7">
        <v>102298212</v>
      </c>
      <c r="X61" s="7">
        <v>48890749</v>
      </c>
      <c r="Y61" s="7">
        <v>48890749</v>
      </c>
      <c r="Z61" s="7">
        <v>48890749</v>
      </c>
    </row>
    <row r="62" spans="1:26" ht="22.5" x14ac:dyDescent="0.25">
      <c r="A62" s="4" t="s">
        <v>32</v>
      </c>
      <c r="B62" s="5" t="s">
        <v>33</v>
      </c>
      <c r="C62" s="6" t="s">
        <v>216</v>
      </c>
      <c r="D62" s="4" t="s">
        <v>35</v>
      </c>
      <c r="E62" s="4" t="s">
        <v>52</v>
      </c>
      <c r="F62" s="4" t="s">
        <v>37</v>
      </c>
      <c r="G62" s="4" t="s">
        <v>43</v>
      </c>
      <c r="H62" s="4" t="s">
        <v>68</v>
      </c>
      <c r="I62" s="4" t="s">
        <v>46</v>
      </c>
      <c r="J62" s="4"/>
      <c r="K62" s="4"/>
      <c r="L62" s="4" t="s">
        <v>38</v>
      </c>
      <c r="M62" s="4" t="s">
        <v>39</v>
      </c>
      <c r="N62" s="4" t="s">
        <v>40</v>
      </c>
      <c r="O62" s="5" t="s">
        <v>217</v>
      </c>
      <c r="P62" s="7">
        <v>548769110</v>
      </c>
      <c r="Q62" s="7">
        <v>12020000</v>
      </c>
      <c r="R62" s="7">
        <v>5622800</v>
      </c>
      <c r="S62" s="7">
        <v>555166310</v>
      </c>
      <c r="T62" s="7">
        <v>0</v>
      </c>
      <c r="U62" s="7">
        <v>539807271.54999995</v>
      </c>
      <c r="V62" s="7">
        <v>15359038.449999999</v>
      </c>
      <c r="W62" s="7">
        <v>520972658.85000002</v>
      </c>
      <c r="X62" s="7">
        <v>212899012</v>
      </c>
      <c r="Y62" s="7">
        <v>212899012</v>
      </c>
      <c r="Z62" s="7">
        <v>212899012</v>
      </c>
    </row>
    <row r="63" spans="1:26" ht="22.5" x14ac:dyDescent="0.25">
      <c r="A63" s="4" t="s">
        <v>32</v>
      </c>
      <c r="B63" s="5" t="s">
        <v>33</v>
      </c>
      <c r="C63" s="6" t="s">
        <v>218</v>
      </c>
      <c r="D63" s="4" t="s">
        <v>35</v>
      </c>
      <c r="E63" s="4" t="s">
        <v>52</v>
      </c>
      <c r="F63" s="4" t="s">
        <v>37</v>
      </c>
      <c r="G63" s="4" t="s">
        <v>43</v>
      </c>
      <c r="H63" s="4" t="s">
        <v>68</v>
      </c>
      <c r="I63" s="4" t="s">
        <v>147</v>
      </c>
      <c r="J63" s="4"/>
      <c r="K63" s="4"/>
      <c r="L63" s="4" t="s">
        <v>38</v>
      </c>
      <c r="M63" s="4" t="s">
        <v>39</v>
      </c>
      <c r="N63" s="4" t="s">
        <v>40</v>
      </c>
      <c r="O63" s="5" t="s">
        <v>219</v>
      </c>
      <c r="P63" s="7">
        <v>5000000</v>
      </c>
      <c r="Q63" s="7">
        <v>1860000</v>
      </c>
      <c r="R63" s="7">
        <v>5000000</v>
      </c>
      <c r="S63" s="7">
        <v>1860000</v>
      </c>
      <c r="T63" s="7">
        <v>0</v>
      </c>
      <c r="U63" s="7">
        <v>1408450</v>
      </c>
      <c r="V63" s="7">
        <v>451550</v>
      </c>
      <c r="W63" s="7">
        <v>1204800</v>
      </c>
      <c r="X63" s="7">
        <v>1204800</v>
      </c>
      <c r="Y63" s="7">
        <v>1204800</v>
      </c>
      <c r="Z63" s="7">
        <v>1204800</v>
      </c>
    </row>
    <row r="64" spans="1:26" ht="22.5" x14ac:dyDescent="0.25">
      <c r="A64" s="4" t="s">
        <v>32</v>
      </c>
      <c r="B64" s="5" t="s">
        <v>33</v>
      </c>
      <c r="C64" s="6" t="s">
        <v>220</v>
      </c>
      <c r="D64" s="4" t="s">
        <v>35</v>
      </c>
      <c r="E64" s="4" t="s">
        <v>52</v>
      </c>
      <c r="F64" s="4" t="s">
        <v>37</v>
      </c>
      <c r="G64" s="4" t="s">
        <v>43</v>
      </c>
      <c r="H64" s="4" t="s">
        <v>68</v>
      </c>
      <c r="I64" s="4" t="s">
        <v>154</v>
      </c>
      <c r="J64" s="4"/>
      <c r="K64" s="4"/>
      <c r="L64" s="4" t="s">
        <v>38</v>
      </c>
      <c r="M64" s="4" t="s">
        <v>39</v>
      </c>
      <c r="N64" s="4" t="s">
        <v>40</v>
      </c>
      <c r="O64" s="5" t="s">
        <v>221</v>
      </c>
      <c r="P64" s="7">
        <v>0</v>
      </c>
      <c r="Q64" s="7">
        <v>8602800</v>
      </c>
      <c r="R64" s="7">
        <v>2560000</v>
      </c>
      <c r="S64" s="7">
        <v>6042800</v>
      </c>
      <c r="T64" s="7">
        <v>0</v>
      </c>
      <c r="U64" s="7">
        <v>3638223</v>
      </c>
      <c r="V64" s="7">
        <v>2404577</v>
      </c>
      <c r="W64" s="7">
        <v>3638223</v>
      </c>
      <c r="X64" s="7">
        <v>2034556</v>
      </c>
      <c r="Y64" s="7">
        <v>2034556</v>
      </c>
      <c r="Z64" s="7">
        <v>2034556</v>
      </c>
    </row>
    <row r="65" spans="1:26" ht="22.5" x14ac:dyDescent="0.25">
      <c r="A65" s="4" t="s">
        <v>32</v>
      </c>
      <c r="B65" s="5" t="s">
        <v>33</v>
      </c>
      <c r="C65" s="6" t="s">
        <v>222</v>
      </c>
      <c r="D65" s="4" t="s">
        <v>35</v>
      </c>
      <c r="E65" s="4" t="s">
        <v>52</v>
      </c>
      <c r="F65" s="4" t="s">
        <v>37</v>
      </c>
      <c r="G65" s="4" t="s">
        <v>43</v>
      </c>
      <c r="H65" s="4" t="s">
        <v>147</v>
      </c>
      <c r="I65" s="4" t="s">
        <v>36</v>
      </c>
      <c r="J65" s="4"/>
      <c r="K65" s="4"/>
      <c r="L65" s="4" t="s">
        <v>38</v>
      </c>
      <c r="M65" s="4" t="s">
        <v>39</v>
      </c>
      <c r="N65" s="4" t="s">
        <v>40</v>
      </c>
      <c r="O65" s="5" t="s">
        <v>223</v>
      </c>
      <c r="P65" s="7">
        <v>0</v>
      </c>
      <c r="Q65" s="7">
        <v>1000</v>
      </c>
      <c r="R65" s="7">
        <v>0</v>
      </c>
      <c r="S65" s="7">
        <v>1000</v>
      </c>
      <c r="T65" s="7">
        <v>0</v>
      </c>
      <c r="U65" s="7">
        <v>0</v>
      </c>
      <c r="V65" s="7">
        <v>1000</v>
      </c>
      <c r="W65" s="7">
        <v>0</v>
      </c>
      <c r="X65" s="7">
        <v>0</v>
      </c>
      <c r="Y65" s="7">
        <v>0</v>
      </c>
      <c r="Z65" s="7">
        <v>0</v>
      </c>
    </row>
    <row r="66" spans="1:26" ht="33.75" x14ac:dyDescent="0.25">
      <c r="A66" s="4" t="s">
        <v>32</v>
      </c>
      <c r="B66" s="5" t="s">
        <v>33</v>
      </c>
      <c r="C66" s="6" t="s">
        <v>224</v>
      </c>
      <c r="D66" s="4" t="s">
        <v>35</v>
      </c>
      <c r="E66" s="4" t="s">
        <v>52</v>
      </c>
      <c r="F66" s="4" t="s">
        <v>37</v>
      </c>
      <c r="G66" s="4" t="s">
        <v>43</v>
      </c>
      <c r="H66" s="4" t="s">
        <v>147</v>
      </c>
      <c r="I66" s="4" t="s">
        <v>57</v>
      </c>
      <c r="J66" s="4"/>
      <c r="K66" s="4"/>
      <c r="L66" s="4" t="s">
        <v>38</v>
      </c>
      <c r="M66" s="4" t="s">
        <v>39</v>
      </c>
      <c r="N66" s="4" t="s">
        <v>40</v>
      </c>
      <c r="O66" s="5" t="s">
        <v>225</v>
      </c>
      <c r="P66" s="7">
        <v>0</v>
      </c>
      <c r="Q66" s="7">
        <v>200000</v>
      </c>
      <c r="R66" s="7">
        <v>0</v>
      </c>
      <c r="S66" s="7">
        <v>200000</v>
      </c>
      <c r="T66" s="7">
        <v>0</v>
      </c>
      <c r="U66" s="7">
        <v>0</v>
      </c>
      <c r="V66" s="7">
        <v>200000</v>
      </c>
      <c r="W66" s="7">
        <v>0</v>
      </c>
      <c r="X66" s="7">
        <v>0</v>
      </c>
      <c r="Y66" s="7">
        <v>0</v>
      </c>
      <c r="Z66" s="7">
        <v>0</v>
      </c>
    </row>
    <row r="67" spans="1:26" ht="22.5" x14ac:dyDescent="0.25">
      <c r="A67" s="4" t="s">
        <v>32</v>
      </c>
      <c r="B67" s="5" t="s">
        <v>33</v>
      </c>
      <c r="C67" s="6" t="s">
        <v>226</v>
      </c>
      <c r="D67" s="4" t="s">
        <v>35</v>
      </c>
      <c r="E67" s="4" t="s">
        <v>52</v>
      </c>
      <c r="F67" s="4" t="s">
        <v>37</v>
      </c>
      <c r="G67" s="4" t="s">
        <v>43</v>
      </c>
      <c r="H67" s="4" t="s">
        <v>147</v>
      </c>
      <c r="I67" s="4" t="s">
        <v>46</v>
      </c>
      <c r="J67" s="4"/>
      <c r="K67" s="4"/>
      <c r="L67" s="4" t="s">
        <v>38</v>
      </c>
      <c r="M67" s="4" t="s">
        <v>39</v>
      </c>
      <c r="N67" s="4" t="s">
        <v>40</v>
      </c>
      <c r="O67" s="5" t="s">
        <v>227</v>
      </c>
      <c r="P67" s="7">
        <v>1000000</v>
      </c>
      <c r="Q67" s="7">
        <v>0</v>
      </c>
      <c r="R67" s="7">
        <v>191000</v>
      </c>
      <c r="S67" s="7">
        <v>809000</v>
      </c>
      <c r="T67" s="7">
        <v>0</v>
      </c>
      <c r="U67" s="7">
        <v>808998</v>
      </c>
      <c r="V67" s="7">
        <v>2</v>
      </c>
      <c r="W67" s="7">
        <v>683998</v>
      </c>
      <c r="X67" s="7">
        <v>683998</v>
      </c>
      <c r="Y67" s="7">
        <v>683998</v>
      </c>
      <c r="Z67" s="7">
        <v>683998</v>
      </c>
    </row>
    <row r="68" spans="1:26" ht="22.5" x14ac:dyDescent="0.25">
      <c r="A68" s="4" t="s">
        <v>32</v>
      </c>
      <c r="B68" s="5" t="s">
        <v>33</v>
      </c>
      <c r="C68" s="6" t="s">
        <v>228</v>
      </c>
      <c r="D68" s="4" t="s">
        <v>35</v>
      </c>
      <c r="E68" s="4" t="s">
        <v>52</v>
      </c>
      <c r="F68" s="4" t="s">
        <v>37</v>
      </c>
      <c r="G68" s="4" t="s">
        <v>43</v>
      </c>
      <c r="H68" s="4" t="s">
        <v>147</v>
      </c>
      <c r="I68" s="4" t="s">
        <v>68</v>
      </c>
      <c r="J68" s="4"/>
      <c r="K68" s="4"/>
      <c r="L68" s="4" t="s">
        <v>38</v>
      </c>
      <c r="M68" s="4" t="s">
        <v>39</v>
      </c>
      <c r="N68" s="4" t="s">
        <v>40</v>
      </c>
      <c r="O68" s="5" t="s">
        <v>229</v>
      </c>
      <c r="P68" s="7">
        <v>4500000</v>
      </c>
      <c r="Q68" s="7">
        <v>181000</v>
      </c>
      <c r="R68" s="7">
        <v>2201000</v>
      </c>
      <c r="S68" s="7">
        <v>2480000</v>
      </c>
      <c r="T68" s="7">
        <v>0</v>
      </c>
      <c r="U68" s="7">
        <v>1771381</v>
      </c>
      <c r="V68" s="7">
        <v>708619</v>
      </c>
      <c r="W68" s="7">
        <v>1680901</v>
      </c>
      <c r="X68" s="7">
        <v>1680901</v>
      </c>
      <c r="Y68" s="7">
        <v>1680901</v>
      </c>
      <c r="Z68" s="7">
        <v>1680901</v>
      </c>
    </row>
    <row r="69" spans="1:26" ht="22.5" x14ac:dyDescent="0.25">
      <c r="A69" s="4" t="s">
        <v>32</v>
      </c>
      <c r="B69" s="5" t="s">
        <v>33</v>
      </c>
      <c r="C69" s="6" t="s">
        <v>230</v>
      </c>
      <c r="D69" s="4" t="s">
        <v>35</v>
      </c>
      <c r="E69" s="4" t="s">
        <v>52</v>
      </c>
      <c r="F69" s="4" t="s">
        <v>37</v>
      </c>
      <c r="G69" s="4" t="s">
        <v>43</v>
      </c>
      <c r="H69" s="4" t="s">
        <v>154</v>
      </c>
      <c r="I69" s="4" t="s">
        <v>36</v>
      </c>
      <c r="J69" s="4"/>
      <c r="K69" s="4"/>
      <c r="L69" s="4" t="s">
        <v>38</v>
      </c>
      <c r="M69" s="4" t="s">
        <v>39</v>
      </c>
      <c r="N69" s="4" t="s">
        <v>40</v>
      </c>
      <c r="O69" s="5" t="s">
        <v>231</v>
      </c>
      <c r="P69" s="7">
        <v>10000000</v>
      </c>
      <c r="Q69" s="7">
        <v>0</v>
      </c>
      <c r="R69" s="7">
        <v>200000</v>
      </c>
      <c r="S69" s="7">
        <v>9800000</v>
      </c>
      <c r="T69" s="7">
        <v>0</v>
      </c>
      <c r="U69" s="7">
        <v>9800000</v>
      </c>
      <c r="V69" s="7">
        <v>0</v>
      </c>
      <c r="W69" s="7">
        <v>4567770</v>
      </c>
      <c r="X69" s="7">
        <v>4567770</v>
      </c>
      <c r="Y69" s="7">
        <v>4567770</v>
      </c>
      <c r="Z69" s="7">
        <v>4567770</v>
      </c>
    </row>
    <row r="70" spans="1:26" ht="22.5" x14ac:dyDescent="0.25">
      <c r="A70" s="4" t="s">
        <v>32</v>
      </c>
      <c r="B70" s="5" t="s">
        <v>33</v>
      </c>
      <c r="C70" s="6" t="s">
        <v>232</v>
      </c>
      <c r="D70" s="4" t="s">
        <v>35</v>
      </c>
      <c r="E70" s="4" t="s">
        <v>52</v>
      </c>
      <c r="F70" s="4" t="s">
        <v>37</v>
      </c>
      <c r="G70" s="4" t="s">
        <v>43</v>
      </c>
      <c r="H70" s="4" t="s">
        <v>154</v>
      </c>
      <c r="I70" s="4" t="s">
        <v>52</v>
      </c>
      <c r="J70" s="4"/>
      <c r="K70" s="4"/>
      <c r="L70" s="4" t="s">
        <v>38</v>
      </c>
      <c r="M70" s="4" t="s">
        <v>39</v>
      </c>
      <c r="N70" s="4" t="s">
        <v>40</v>
      </c>
      <c r="O70" s="5" t="s">
        <v>233</v>
      </c>
      <c r="P70" s="7">
        <v>105000000</v>
      </c>
      <c r="Q70" s="7">
        <v>0</v>
      </c>
      <c r="R70" s="7">
        <v>2100000</v>
      </c>
      <c r="S70" s="7">
        <v>102900000</v>
      </c>
      <c r="T70" s="7">
        <v>0</v>
      </c>
      <c r="U70" s="7">
        <v>102900000</v>
      </c>
      <c r="V70" s="7">
        <v>0</v>
      </c>
      <c r="W70" s="7">
        <v>58850790</v>
      </c>
      <c r="X70" s="7">
        <v>58850790</v>
      </c>
      <c r="Y70" s="7">
        <v>58850790</v>
      </c>
      <c r="Z70" s="7">
        <v>58850790</v>
      </c>
    </row>
    <row r="71" spans="1:26" ht="22.5" x14ac:dyDescent="0.25">
      <c r="A71" s="4" t="s">
        <v>32</v>
      </c>
      <c r="B71" s="5" t="s">
        <v>33</v>
      </c>
      <c r="C71" s="6" t="s">
        <v>234</v>
      </c>
      <c r="D71" s="4" t="s">
        <v>35</v>
      </c>
      <c r="E71" s="4" t="s">
        <v>52</v>
      </c>
      <c r="F71" s="4" t="s">
        <v>37</v>
      </c>
      <c r="G71" s="4" t="s">
        <v>43</v>
      </c>
      <c r="H71" s="4" t="s">
        <v>154</v>
      </c>
      <c r="I71" s="4" t="s">
        <v>46</v>
      </c>
      <c r="J71" s="4"/>
      <c r="K71" s="4"/>
      <c r="L71" s="4" t="s">
        <v>38</v>
      </c>
      <c r="M71" s="4" t="s">
        <v>39</v>
      </c>
      <c r="N71" s="4" t="s">
        <v>40</v>
      </c>
      <c r="O71" s="5" t="s">
        <v>235</v>
      </c>
      <c r="P71" s="7">
        <v>55000000</v>
      </c>
      <c r="Q71" s="7">
        <v>0</v>
      </c>
      <c r="R71" s="7">
        <v>1650000</v>
      </c>
      <c r="S71" s="7">
        <v>53350000</v>
      </c>
      <c r="T71" s="7">
        <v>0</v>
      </c>
      <c r="U71" s="7">
        <v>53350000</v>
      </c>
      <c r="V71" s="7">
        <v>0</v>
      </c>
      <c r="W71" s="7">
        <v>16899928</v>
      </c>
      <c r="X71" s="7">
        <v>16899928</v>
      </c>
      <c r="Y71" s="7">
        <v>16899928</v>
      </c>
      <c r="Z71" s="7">
        <v>16899928</v>
      </c>
    </row>
    <row r="72" spans="1:26" ht="22.5" x14ac:dyDescent="0.25">
      <c r="A72" s="4" t="s">
        <v>32</v>
      </c>
      <c r="B72" s="5" t="s">
        <v>33</v>
      </c>
      <c r="C72" s="6" t="s">
        <v>236</v>
      </c>
      <c r="D72" s="4" t="s">
        <v>35</v>
      </c>
      <c r="E72" s="4" t="s">
        <v>52</v>
      </c>
      <c r="F72" s="4" t="s">
        <v>37</v>
      </c>
      <c r="G72" s="4" t="s">
        <v>43</v>
      </c>
      <c r="H72" s="4" t="s">
        <v>154</v>
      </c>
      <c r="I72" s="4" t="s">
        <v>68</v>
      </c>
      <c r="J72" s="4"/>
      <c r="K72" s="4"/>
      <c r="L72" s="4" t="s">
        <v>38</v>
      </c>
      <c r="M72" s="4" t="s">
        <v>39</v>
      </c>
      <c r="N72" s="4" t="s">
        <v>40</v>
      </c>
      <c r="O72" s="5" t="s">
        <v>237</v>
      </c>
      <c r="P72" s="7">
        <v>130000000</v>
      </c>
      <c r="Q72" s="7">
        <v>0</v>
      </c>
      <c r="R72" s="7">
        <v>3900000</v>
      </c>
      <c r="S72" s="7">
        <v>126100000</v>
      </c>
      <c r="T72" s="7">
        <v>0</v>
      </c>
      <c r="U72" s="7">
        <v>126100000</v>
      </c>
      <c r="V72" s="7">
        <v>0</v>
      </c>
      <c r="W72" s="7">
        <v>65962410.630000003</v>
      </c>
      <c r="X72" s="7">
        <v>65962410.630000003</v>
      </c>
      <c r="Y72" s="7">
        <v>65962410.630000003</v>
      </c>
      <c r="Z72" s="7">
        <v>65962410.630000003</v>
      </c>
    </row>
    <row r="73" spans="1:26" ht="22.5" x14ac:dyDescent="0.25">
      <c r="A73" s="4" t="s">
        <v>32</v>
      </c>
      <c r="B73" s="5" t="s">
        <v>33</v>
      </c>
      <c r="C73" s="6" t="s">
        <v>238</v>
      </c>
      <c r="D73" s="4" t="s">
        <v>35</v>
      </c>
      <c r="E73" s="4" t="s">
        <v>52</v>
      </c>
      <c r="F73" s="4" t="s">
        <v>37</v>
      </c>
      <c r="G73" s="4" t="s">
        <v>43</v>
      </c>
      <c r="H73" s="4" t="s">
        <v>49</v>
      </c>
      <c r="I73" s="4" t="s">
        <v>43</v>
      </c>
      <c r="J73" s="4"/>
      <c r="K73" s="4"/>
      <c r="L73" s="4" t="s">
        <v>38</v>
      </c>
      <c r="M73" s="4" t="s">
        <v>39</v>
      </c>
      <c r="N73" s="4" t="s">
        <v>40</v>
      </c>
      <c r="O73" s="5" t="s">
        <v>239</v>
      </c>
      <c r="P73" s="7">
        <v>19000000</v>
      </c>
      <c r="Q73" s="7">
        <v>0</v>
      </c>
      <c r="R73" s="7">
        <v>6700000</v>
      </c>
      <c r="S73" s="7">
        <v>12300000</v>
      </c>
      <c r="T73" s="7">
        <v>0</v>
      </c>
      <c r="U73" s="7">
        <v>12205000</v>
      </c>
      <c r="V73" s="7">
        <v>95000</v>
      </c>
      <c r="W73" s="7">
        <v>8702422</v>
      </c>
      <c r="X73" s="7">
        <v>8702422</v>
      </c>
      <c r="Y73" s="7">
        <v>8702422</v>
      </c>
      <c r="Z73" s="7">
        <v>8702422</v>
      </c>
    </row>
    <row r="74" spans="1:26" ht="22.5" x14ac:dyDescent="0.25">
      <c r="A74" s="4" t="s">
        <v>32</v>
      </c>
      <c r="B74" s="5" t="s">
        <v>33</v>
      </c>
      <c r="C74" s="6" t="s">
        <v>240</v>
      </c>
      <c r="D74" s="4" t="s">
        <v>35</v>
      </c>
      <c r="E74" s="4" t="s">
        <v>52</v>
      </c>
      <c r="F74" s="4" t="s">
        <v>37</v>
      </c>
      <c r="G74" s="4" t="s">
        <v>43</v>
      </c>
      <c r="H74" s="4" t="s">
        <v>49</v>
      </c>
      <c r="I74" s="4" t="s">
        <v>147</v>
      </c>
      <c r="J74" s="4"/>
      <c r="K74" s="4"/>
      <c r="L74" s="4" t="s">
        <v>38</v>
      </c>
      <c r="M74" s="4" t="s">
        <v>39</v>
      </c>
      <c r="N74" s="4" t="s">
        <v>40</v>
      </c>
      <c r="O74" s="5" t="s">
        <v>241</v>
      </c>
      <c r="P74" s="7">
        <v>14500000</v>
      </c>
      <c r="Q74" s="7">
        <v>0</v>
      </c>
      <c r="R74" s="7">
        <v>5300000</v>
      </c>
      <c r="S74" s="7">
        <v>9200000</v>
      </c>
      <c r="T74" s="7">
        <v>0</v>
      </c>
      <c r="U74" s="7">
        <v>9165000</v>
      </c>
      <c r="V74" s="7">
        <v>35000</v>
      </c>
      <c r="W74" s="7">
        <v>7881438</v>
      </c>
      <c r="X74" s="7">
        <v>7881438</v>
      </c>
      <c r="Y74" s="7">
        <v>7881438</v>
      </c>
      <c r="Z74" s="7">
        <v>7881438</v>
      </c>
    </row>
    <row r="75" spans="1:26" ht="22.5" x14ac:dyDescent="0.25">
      <c r="A75" s="4" t="s">
        <v>32</v>
      </c>
      <c r="B75" s="5" t="s">
        <v>33</v>
      </c>
      <c r="C75" s="6" t="s">
        <v>242</v>
      </c>
      <c r="D75" s="4" t="s">
        <v>35</v>
      </c>
      <c r="E75" s="4" t="s">
        <v>52</v>
      </c>
      <c r="F75" s="4" t="s">
        <v>37</v>
      </c>
      <c r="G75" s="4" t="s">
        <v>43</v>
      </c>
      <c r="H75" s="4" t="s">
        <v>49</v>
      </c>
      <c r="I75" s="4" t="s">
        <v>154</v>
      </c>
      <c r="J75" s="4"/>
      <c r="K75" s="4"/>
      <c r="L75" s="4" t="s">
        <v>38</v>
      </c>
      <c r="M75" s="4" t="s">
        <v>39</v>
      </c>
      <c r="N75" s="4" t="s">
        <v>40</v>
      </c>
      <c r="O75" s="5" t="s">
        <v>243</v>
      </c>
      <c r="P75" s="7">
        <v>26000000</v>
      </c>
      <c r="Q75" s="7">
        <v>15600000</v>
      </c>
      <c r="R75" s="7">
        <v>0</v>
      </c>
      <c r="S75" s="7">
        <v>41600000</v>
      </c>
      <c r="T75" s="7">
        <v>0</v>
      </c>
      <c r="U75" s="7">
        <v>41334092</v>
      </c>
      <c r="V75" s="7">
        <v>265908</v>
      </c>
      <c r="W75" s="7">
        <v>35143449</v>
      </c>
      <c r="X75" s="7">
        <v>33871551</v>
      </c>
      <c r="Y75" s="7">
        <v>33871551</v>
      </c>
      <c r="Z75" s="7">
        <v>33871551</v>
      </c>
    </row>
    <row r="76" spans="1:26" ht="22.5" x14ac:dyDescent="0.25">
      <c r="A76" s="4" t="s">
        <v>32</v>
      </c>
      <c r="B76" s="5" t="s">
        <v>33</v>
      </c>
      <c r="C76" s="6" t="s">
        <v>244</v>
      </c>
      <c r="D76" s="4" t="s">
        <v>35</v>
      </c>
      <c r="E76" s="4" t="s">
        <v>52</v>
      </c>
      <c r="F76" s="4" t="s">
        <v>37</v>
      </c>
      <c r="G76" s="4" t="s">
        <v>43</v>
      </c>
      <c r="H76" s="4" t="s">
        <v>49</v>
      </c>
      <c r="I76" s="4" t="s">
        <v>49</v>
      </c>
      <c r="J76" s="4"/>
      <c r="K76" s="4"/>
      <c r="L76" s="4" t="s">
        <v>38</v>
      </c>
      <c r="M76" s="4" t="s">
        <v>39</v>
      </c>
      <c r="N76" s="4" t="s">
        <v>40</v>
      </c>
      <c r="O76" s="5" t="s">
        <v>245</v>
      </c>
      <c r="P76" s="7">
        <v>14000000</v>
      </c>
      <c r="Q76" s="7">
        <v>0</v>
      </c>
      <c r="R76" s="7">
        <v>1800000</v>
      </c>
      <c r="S76" s="7">
        <v>12200000</v>
      </c>
      <c r="T76" s="7">
        <v>0</v>
      </c>
      <c r="U76" s="7">
        <v>11275000</v>
      </c>
      <c r="V76" s="7">
        <v>925000</v>
      </c>
      <c r="W76" s="7">
        <v>8866618</v>
      </c>
      <c r="X76" s="7">
        <v>8866618</v>
      </c>
      <c r="Y76" s="7">
        <v>8866618</v>
      </c>
      <c r="Z76" s="7">
        <v>8866618</v>
      </c>
    </row>
    <row r="77" spans="1:26" ht="22.5" x14ac:dyDescent="0.25">
      <c r="A77" s="4" t="s">
        <v>32</v>
      </c>
      <c r="B77" s="5" t="s">
        <v>33</v>
      </c>
      <c r="C77" s="6" t="s">
        <v>246</v>
      </c>
      <c r="D77" s="4" t="s">
        <v>35</v>
      </c>
      <c r="E77" s="4" t="s">
        <v>52</v>
      </c>
      <c r="F77" s="4" t="s">
        <v>37</v>
      </c>
      <c r="G77" s="4" t="s">
        <v>43</v>
      </c>
      <c r="H77" s="4" t="s">
        <v>49</v>
      </c>
      <c r="I77" s="4" t="s">
        <v>106</v>
      </c>
      <c r="J77" s="4"/>
      <c r="K77" s="4"/>
      <c r="L77" s="4" t="s">
        <v>38</v>
      </c>
      <c r="M77" s="4" t="s">
        <v>39</v>
      </c>
      <c r="N77" s="4" t="s">
        <v>40</v>
      </c>
      <c r="O77" s="5" t="s">
        <v>247</v>
      </c>
      <c r="P77" s="7">
        <v>4400000</v>
      </c>
      <c r="Q77" s="7">
        <v>0</v>
      </c>
      <c r="R77" s="7">
        <v>1800000</v>
      </c>
      <c r="S77" s="7">
        <v>2600000</v>
      </c>
      <c r="T77" s="7">
        <v>0</v>
      </c>
      <c r="U77" s="7">
        <v>850000</v>
      </c>
      <c r="V77" s="7">
        <v>1750000</v>
      </c>
      <c r="W77" s="7">
        <v>820983</v>
      </c>
      <c r="X77" s="7">
        <v>820983</v>
      </c>
      <c r="Y77" s="7">
        <v>820983</v>
      </c>
      <c r="Z77" s="7">
        <v>820983</v>
      </c>
    </row>
    <row r="78" spans="1:26" ht="22.5" x14ac:dyDescent="0.25">
      <c r="A78" s="4" t="s">
        <v>32</v>
      </c>
      <c r="B78" s="5" t="s">
        <v>33</v>
      </c>
      <c r="C78" s="6" t="s">
        <v>248</v>
      </c>
      <c r="D78" s="4" t="s">
        <v>35</v>
      </c>
      <c r="E78" s="4" t="s">
        <v>52</v>
      </c>
      <c r="F78" s="4" t="s">
        <v>37</v>
      </c>
      <c r="G78" s="4" t="s">
        <v>43</v>
      </c>
      <c r="H78" s="4" t="s">
        <v>39</v>
      </c>
      <c r="I78" s="4" t="s">
        <v>36</v>
      </c>
      <c r="J78" s="4"/>
      <c r="K78" s="4"/>
      <c r="L78" s="4" t="s">
        <v>38</v>
      </c>
      <c r="M78" s="4" t="s">
        <v>39</v>
      </c>
      <c r="N78" s="4" t="s">
        <v>40</v>
      </c>
      <c r="O78" s="5" t="s">
        <v>249</v>
      </c>
      <c r="P78" s="7">
        <v>0</v>
      </c>
      <c r="Q78" s="7">
        <v>501000</v>
      </c>
      <c r="R78" s="7">
        <v>0</v>
      </c>
      <c r="S78" s="7">
        <v>501000</v>
      </c>
      <c r="T78" s="7">
        <v>0</v>
      </c>
      <c r="U78" s="7">
        <v>500001</v>
      </c>
      <c r="V78" s="7">
        <v>999</v>
      </c>
      <c r="W78" s="7">
        <v>0</v>
      </c>
      <c r="X78" s="7">
        <v>0</v>
      </c>
      <c r="Y78" s="7">
        <v>0</v>
      </c>
      <c r="Z78" s="7">
        <v>0</v>
      </c>
    </row>
    <row r="79" spans="1:26" ht="22.5" x14ac:dyDescent="0.25">
      <c r="A79" s="4" t="s">
        <v>32</v>
      </c>
      <c r="B79" s="5" t="s">
        <v>33</v>
      </c>
      <c r="C79" s="6" t="s">
        <v>250</v>
      </c>
      <c r="D79" s="4" t="s">
        <v>35</v>
      </c>
      <c r="E79" s="4" t="s">
        <v>52</v>
      </c>
      <c r="F79" s="4" t="s">
        <v>37</v>
      </c>
      <c r="G79" s="4" t="s">
        <v>43</v>
      </c>
      <c r="H79" s="4" t="s">
        <v>39</v>
      </c>
      <c r="I79" s="4" t="s">
        <v>52</v>
      </c>
      <c r="J79" s="4"/>
      <c r="K79" s="4"/>
      <c r="L79" s="4" t="s">
        <v>38</v>
      </c>
      <c r="M79" s="4" t="s">
        <v>39</v>
      </c>
      <c r="N79" s="4" t="s">
        <v>40</v>
      </c>
      <c r="O79" s="5" t="s">
        <v>251</v>
      </c>
      <c r="P79" s="7">
        <v>6500000</v>
      </c>
      <c r="Q79" s="7">
        <v>1000000</v>
      </c>
      <c r="R79" s="7">
        <v>10000</v>
      </c>
      <c r="S79" s="7">
        <v>7490000</v>
      </c>
      <c r="T79" s="7">
        <v>0</v>
      </c>
      <c r="U79" s="7">
        <v>5612740</v>
      </c>
      <c r="V79" s="7">
        <v>1877260</v>
      </c>
      <c r="W79" s="7">
        <v>3367644</v>
      </c>
      <c r="X79" s="7">
        <v>3367644</v>
      </c>
      <c r="Y79" s="7">
        <v>3367644</v>
      </c>
      <c r="Z79" s="7">
        <v>3365574.85</v>
      </c>
    </row>
    <row r="80" spans="1:26" ht="22.5" x14ac:dyDescent="0.25">
      <c r="A80" s="4" t="s">
        <v>32</v>
      </c>
      <c r="B80" s="5" t="s">
        <v>33</v>
      </c>
      <c r="C80" s="6" t="s">
        <v>252</v>
      </c>
      <c r="D80" s="4" t="s">
        <v>35</v>
      </c>
      <c r="E80" s="4" t="s">
        <v>52</v>
      </c>
      <c r="F80" s="4" t="s">
        <v>37</v>
      </c>
      <c r="G80" s="4" t="s">
        <v>43</v>
      </c>
      <c r="H80" s="4" t="s">
        <v>62</v>
      </c>
      <c r="I80" s="4" t="s">
        <v>36</v>
      </c>
      <c r="J80" s="4"/>
      <c r="K80" s="4"/>
      <c r="L80" s="4" t="s">
        <v>38</v>
      </c>
      <c r="M80" s="4" t="s">
        <v>39</v>
      </c>
      <c r="N80" s="4" t="s">
        <v>40</v>
      </c>
      <c r="O80" s="5" t="s">
        <v>253</v>
      </c>
      <c r="P80" s="7">
        <v>15000000</v>
      </c>
      <c r="Q80" s="7">
        <v>1000000</v>
      </c>
      <c r="R80" s="7">
        <v>3200000</v>
      </c>
      <c r="S80" s="7">
        <v>12800000</v>
      </c>
      <c r="T80" s="7">
        <v>0</v>
      </c>
      <c r="U80" s="7">
        <v>12799781.630000001</v>
      </c>
      <c r="V80" s="7">
        <v>218.37</v>
      </c>
      <c r="W80" s="7">
        <v>12799781.630000001</v>
      </c>
      <c r="X80" s="7">
        <v>9033769.6300000008</v>
      </c>
      <c r="Y80" s="7">
        <v>9033769.6300000008</v>
      </c>
      <c r="Z80" s="7">
        <v>9033769.6300000008</v>
      </c>
    </row>
    <row r="81" spans="1:26" ht="22.5" x14ac:dyDescent="0.25">
      <c r="A81" s="4" t="s">
        <v>32</v>
      </c>
      <c r="B81" s="5" t="s">
        <v>33</v>
      </c>
      <c r="C81" s="6" t="s">
        <v>254</v>
      </c>
      <c r="D81" s="4" t="s">
        <v>35</v>
      </c>
      <c r="E81" s="4" t="s">
        <v>52</v>
      </c>
      <c r="F81" s="4" t="s">
        <v>37</v>
      </c>
      <c r="G81" s="4" t="s">
        <v>43</v>
      </c>
      <c r="H81" s="4" t="s">
        <v>62</v>
      </c>
      <c r="I81" s="4" t="s">
        <v>52</v>
      </c>
      <c r="J81" s="4"/>
      <c r="K81" s="4"/>
      <c r="L81" s="4" t="s">
        <v>38</v>
      </c>
      <c r="M81" s="4" t="s">
        <v>39</v>
      </c>
      <c r="N81" s="4" t="s">
        <v>40</v>
      </c>
      <c r="O81" s="5" t="s">
        <v>255</v>
      </c>
      <c r="P81" s="7">
        <v>30000000</v>
      </c>
      <c r="Q81" s="7">
        <v>8000000</v>
      </c>
      <c r="R81" s="7">
        <v>5750000</v>
      </c>
      <c r="S81" s="7">
        <v>32250000</v>
      </c>
      <c r="T81" s="7">
        <v>0</v>
      </c>
      <c r="U81" s="7">
        <v>26629633</v>
      </c>
      <c r="V81" s="7">
        <v>5620367</v>
      </c>
      <c r="W81" s="7">
        <v>25924046.5</v>
      </c>
      <c r="X81" s="7">
        <v>20369586.5</v>
      </c>
      <c r="Y81" s="7">
        <v>16404064.5</v>
      </c>
      <c r="Z81" s="7">
        <v>16404064.5</v>
      </c>
    </row>
    <row r="82" spans="1:26" ht="22.5" x14ac:dyDescent="0.25">
      <c r="A82" s="4" t="s">
        <v>32</v>
      </c>
      <c r="B82" s="5" t="s">
        <v>33</v>
      </c>
      <c r="C82" s="6" t="s">
        <v>256</v>
      </c>
      <c r="D82" s="4" t="s">
        <v>35</v>
      </c>
      <c r="E82" s="4" t="s">
        <v>52</v>
      </c>
      <c r="F82" s="4" t="s">
        <v>37</v>
      </c>
      <c r="G82" s="4" t="s">
        <v>43</v>
      </c>
      <c r="H82" s="4" t="s">
        <v>195</v>
      </c>
      <c r="I82" s="4" t="s">
        <v>43</v>
      </c>
      <c r="J82" s="4"/>
      <c r="K82" s="4"/>
      <c r="L82" s="4" t="s">
        <v>38</v>
      </c>
      <c r="M82" s="4" t="s">
        <v>39</v>
      </c>
      <c r="N82" s="4" t="s">
        <v>40</v>
      </c>
      <c r="O82" s="5" t="s">
        <v>257</v>
      </c>
      <c r="P82" s="7">
        <v>21670500</v>
      </c>
      <c r="Q82" s="7">
        <v>1227016</v>
      </c>
      <c r="R82" s="7">
        <v>0</v>
      </c>
      <c r="S82" s="7">
        <v>22897516</v>
      </c>
      <c r="T82" s="7">
        <v>0</v>
      </c>
      <c r="U82" s="7">
        <v>20307166</v>
      </c>
      <c r="V82" s="7">
        <v>2590350</v>
      </c>
      <c r="W82" s="7">
        <v>19653942</v>
      </c>
      <c r="X82" s="7">
        <v>1824000</v>
      </c>
      <c r="Y82" s="7">
        <v>1824000</v>
      </c>
      <c r="Z82" s="7">
        <v>1824000</v>
      </c>
    </row>
    <row r="83" spans="1:26" ht="22.5" x14ac:dyDescent="0.25">
      <c r="A83" s="4" t="s">
        <v>32</v>
      </c>
      <c r="B83" s="5" t="s">
        <v>33</v>
      </c>
      <c r="C83" s="6" t="s">
        <v>258</v>
      </c>
      <c r="D83" s="4" t="s">
        <v>35</v>
      </c>
      <c r="E83" s="4" t="s">
        <v>52</v>
      </c>
      <c r="F83" s="4" t="s">
        <v>37</v>
      </c>
      <c r="G83" s="4" t="s">
        <v>43</v>
      </c>
      <c r="H83" s="4" t="s">
        <v>195</v>
      </c>
      <c r="I83" s="4" t="s">
        <v>154</v>
      </c>
      <c r="J83" s="4"/>
      <c r="K83" s="4"/>
      <c r="L83" s="4" t="s">
        <v>38</v>
      </c>
      <c r="M83" s="4" t="s">
        <v>39</v>
      </c>
      <c r="N83" s="4" t="s">
        <v>40</v>
      </c>
      <c r="O83" s="5" t="s">
        <v>259</v>
      </c>
      <c r="P83" s="7">
        <v>17000000</v>
      </c>
      <c r="Q83" s="7">
        <v>0</v>
      </c>
      <c r="R83" s="7">
        <v>1227016</v>
      </c>
      <c r="S83" s="7">
        <v>15772984</v>
      </c>
      <c r="T83" s="7">
        <v>0</v>
      </c>
      <c r="U83" s="7">
        <v>15676513</v>
      </c>
      <c r="V83" s="7">
        <v>96471</v>
      </c>
      <c r="W83" s="7">
        <v>0</v>
      </c>
      <c r="X83" s="7">
        <v>0</v>
      </c>
      <c r="Y83" s="7">
        <v>0</v>
      </c>
      <c r="Z83" s="7">
        <v>0</v>
      </c>
    </row>
    <row r="84" spans="1:26" ht="22.5" x14ac:dyDescent="0.25">
      <c r="A84" s="4" t="s">
        <v>32</v>
      </c>
      <c r="B84" s="5" t="s">
        <v>33</v>
      </c>
      <c r="C84" s="6" t="s">
        <v>260</v>
      </c>
      <c r="D84" s="4" t="s">
        <v>35</v>
      </c>
      <c r="E84" s="4" t="s">
        <v>52</v>
      </c>
      <c r="F84" s="4" t="s">
        <v>37</v>
      </c>
      <c r="G84" s="4" t="s">
        <v>43</v>
      </c>
      <c r="H84" s="4" t="s">
        <v>261</v>
      </c>
      <c r="I84" s="4" t="s">
        <v>106</v>
      </c>
      <c r="J84" s="4"/>
      <c r="K84" s="4"/>
      <c r="L84" s="4" t="s">
        <v>38</v>
      </c>
      <c r="M84" s="4" t="s">
        <v>39</v>
      </c>
      <c r="N84" s="4" t="s">
        <v>40</v>
      </c>
      <c r="O84" s="5" t="s">
        <v>262</v>
      </c>
      <c r="P84" s="7">
        <v>800000</v>
      </c>
      <c r="Q84" s="7">
        <v>0</v>
      </c>
      <c r="R84" s="7">
        <v>0</v>
      </c>
      <c r="S84" s="7">
        <v>800000</v>
      </c>
      <c r="T84" s="7">
        <v>0</v>
      </c>
      <c r="U84" s="7">
        <v>0</v>
      </c>
      <c r="V84" s="7">
        <v>800000</v>
      </c>
      <c r="W84" s="7">
        <v>0</v>
      </c>
      <c r="X84" s="7">
        <v>0</v>
      </c>
      <c r="Y84" s="7">
        <v>0</v>
      </c>
      <c r="Z84" s="7">
        <v>0</v>
      </c>
    </row>
    <row r="85" spans="1:26" ht="22.5" x14ac:dyDescent="0.25">
      <c r="A85" s="4" t="s">
        <v>32</v>
      </c>
      <c r="B85" s="5" t="s">
        <v>33</v>
      </c>
      <c r="C85" s="6" t="s">
        <v>61</v>
      </c>
      <c r="D85" s="4" t="s">
        <v>35</v>
      </c>
      <c r="E85" s="4" t="s">
        <v>57</v>
      </c>
      <c r="F85" s="4" t="s">
        <v>52</v>
      </c>
      <c r="G85" s="4" t="s">
        <v>36</v>
      </c>
      <c r="H85" s="4" t="s">
        <v>36</v>
      </c>
      <c r="I85" s="4"/>
      <c r="J85" s="4"/>
      <c r="K85" s="4"/>
      <c r="L85" s="4" t="s">
        <v>38</v>
      </c>
      <c r="M85" s="4" t="s">
        <v>62</v>
      </c>
      <c r="N85" s="4" t="s">
        <v>63</v>
      </c>
      <c r="O85" s="5" t="s">
        <v>64</v>
      </c>
      <c r="P85" s="7">
        <v>29265000</v>
      </c>
      <c r="Q85" s="7">
        <v>0</v>
      </c>
      <c r="R85" s="7">
        <v>0</v>
      </c>
      <c r="S85" s="7">
        <v>29265000</v>
      </c>
      <c r="T85" s="7">
        <v>0</v>
      </c>
      <c r="U85" s="7">
        <v>0</v>
      </c>
      <c r="V85" s="7">
        <v>29265000</v>
      </c>
      <c r="W85" s="7">
        <v>0</v>
      </c>
      <c r="X85" s="7">
        <v>0</v>
      </c>
      <c r="Y85" s="7">
        <v>0</v>
      </c>
      <c r="Z85" s="7">
        <v>0</v>
      </c>
    </row>
    <row r="86" spans="1:26" ht="22.5" x14ac:dyDescent="0.25">
      <c r="A86" s="4" t="s">
        <v>32</v>
      </c>
      <c r="B86" s="5" t="s">
        <v>33</v>
      </c>
      <c r="C86" s="6" t="s">
        <v>65</v>
      </c>
      <c r="D86" s="4" t="s">
        <v>35</v>
      </c>
      <c r="E86" s="4" t="s">
        <v>57</v>
      </c>
      <c r="F86" s="4" t="s">
        <v>46</v>
      </c>
      <c r="G86" s="4" t="s">
        <v>36</v>
      </c>
      <c r="H86" s="4" t="s">
        <v>36</v>
      </c>
      <c r="I86" s="4"/>
      <c r="J86" s="4"/>
      <c r="K86" s="4"/>
      <c r="L86" s="4" t="s">
        <v>38</v>
      </c>
      <c r="M86" s="4" t="s">
        <v>39</v>
      </c>
      <c r="N86" s="4" t="s">
        <v>40</v>
      </c>
      <c r="O86" s="5" t="s">
        <v>66</v>
      </c>
      <c r="P86" s="7">
        <v>189000000</v>
      </c>
      <c r="Q86" s="7">
        <v>0</v>
      </c>
      <c r="R86" s="7">
        <v>0</v>
      </c>
      <c r="S86" s="7">
        <v>189000000</v>
      </c>
      <c r="T86" s="7">
        <v>0</v>
      </c>
      <c r="U86" s="7">
        <v>189000000</v>
      </c>
      <c r="V86" s="7">
        <v>0</v>
      </c>
      <c r="W86" s="7">
        <v>98356082</v>
      </c>
      <c r="X86" s="7">
        <v>98356082</v>
      </c>
      <c r="Y86" s="7">
        <v>98356082</v>
      </c>
      <c r="Z86" s="7">
        <v>98356082</v>
      </c>
    </row>
    <row r="87" spans="1:26" ht="22.5" x14ac:dyDescent="0.25">
      <c r="A87" s="4" t="s">
        <v>32</v>
      </c>
      <c r="B87" s="5" t="s">
        <v>33</v>
      </c>
      <c r="C87" s="6" t="s">
        <v>67</v>
      </c>
      <c r="D87" s="4" t="s">
        <v>35</v>
      </c>
      <c r="E87" s="4" t="s">
        <v>57</v>
      </c>
      <c r="F87" s="4" t="s">
        <v>68</v>
      </c>
      <c r="G87" s="4" t="s">
        <v>36</v>
      </c>
      <c r="H87" s="4" t="s">
        <v>36</v>
      </c>
      <c r="I87" s="4"/>
      <c r="J87" s="4"/>
      <c r="K87" s="4"/>
      <c r="L87" s="4" t="s">
        <v>38</v>
      </c>
      <c r="M87" s="4" t="s">
        <v>39</v>
      </c>
      <c r="N87" s="4" t="s">
        <v>40</v>
      </c>
      <c r="O87" s="5" t="s">
        <v>69</v>
      </c>
      <c r="P87" s="7">
        <v>361044000</v>
      </c>
      <c r="Q87" s="7">
        <v>0</v>
      </c>
      <c r="R87" s="7">
        <v>0</v>
      </c>
      <c r="S87" s="7">
        <v>361044000</v>
      </c>
      <c r="T87" s="7">
        <v>0</v>
      </c>
      <c r="U87" s="7">
        <v>0</v>
      </c>
      <c r="V87" s="7">
        <v>361044000</v>
      </c>
      <c r="W87" s="7">
        <v>0</v>
      </c>
      <c r="X87" s="7">
        <v>0</v>
      </c>
      <c r="Y87" s="7">
        <v>0</v>
      </c>
      <c r="Z87" s="7">
        <v>0</v>
      </c>
    </row>
    <row r="88" spans="1:26" ht="33.75" x14ac:dyDescent="0.25">
      <c r="A88" s="4" t="s">
        <v>32</v>
      </c>
      <c r="B88" s="5" t="s">
        <v>33</v>
      </c>
      <c r="C88" s="6" t="s">
        <v>70</v>
      </c>
      <c r="D88" s="4" t="s">
        <v>71</v>
      </c>
      <c r="E88" s="4" t="s">
        <v>72</v>
      </c>
      <c r="F88" s="4" t="s">
        <v>73</v>
      </c>
      <c r="G88" s="4" t="s">
        <v>36</v>
      </c>
      <c r="H88" s="4" t="s">
        <v>1</v>
      </c>
      <c r="I88" s="4" t="s">
        <v>1</v>
      </c>
      <c r="J88" s="4" t="s">
        <v>1</v>
      </c>
      <c r="K88" s="4" t="s">
        <v>1</v>
      </c>
      <c r="L88" s="4" t="s">
        <v>38</v>
      </c>
      <c r="M88" s="4" t="s">
        <v>62</v>
      </c>
      <c r="N88" s="4" t="s">
        <v>40</v>
      </c>
      <c r="O88" s="5" t="s">
        <v>74</v>
      </c>
      <c r="P88" s="7">
        <v>100000000</v>
      </c>
      <c r="Q88" s="7">
        <v>0</v>
      </c>
      <c r="R88" s="7">
        <v>0</v>
      </c>
      <c r="S88" s="7">
        <v>100000000</v>
      </c>
      <c r="T88" s="7">
        <v>0</v>
      </c>
      <c r="U88" s="7">
        <v>98785000.409999996</v>
      </c>
      <c r="V88" s="7">
        <v>1214999.5900000001</v>
      </c>
      <c r="W88" s="7">
        <v>98284996.409999996</v>
      </c>
      <c r="X88" s="7">
        <v>64501959.93</v>
      </c>
      <c r="Y88" s="7">
        <v>58568263.130000003</v>
      </c>
      <c r="Z88" s="7">
        <v>58568263.130000003</v>
      </c>
    </row>
    <row r="89" spans="1:26" ht="22.5" x14ac:dyDescent="0.25">
      <c r="A89" s="9">
        <v>36896</v>
      </c>
      <c r="B89" s="5" t="s">
        <v>33</v>
      </c>
      <c r="C89" s="6" t="s">
        <v>263</v>
      </c>
      <c r="D89" s="4" t="s">
        <v>71</v>
      </c>
      <c r="E89" s="4" t="s">
        <v>76</v>
      </c>
      <c r="F89" s="4" t="s">
        <v>73</v>
      </c>
      <c r="G89" s="4" t="s">
        <v>43</v>
      </c>
      <c r="H89" s="4" t="s">
        <v>37</v>
      </c>
      <c r="I89" s="4" t="s">
        <v>264</v>
      </c>
      <c r="J89" s="4" t="s">
        <v>1</v>
      </c>
      <c r="K89" s="4" t="s">
        <v>1</v>
      </c>
      <c r="L89" s="4" t="s">
        <v>38</v>
      </c>
      <c r="M89" s="4" t="s">
        <v>62</v>
      </c>
      <c r="N89" s="4" t="s">
        <v>40</v>
      </c>
      <c r="O89" s="5" t="s">
        <v>85</v>
      </c>
      <c r="P89" s="7">
        <v>1231004533</v>
      </c>
      <c r="Q89" s="7">
        <v>310328976</v>
      </c>
      <c r="R89" s="7">
        <v>310328976</v>
      </c>
      <c r="S89" s="7">
        <v>1231004533</v>
      </c>
      <c r="T89" s="7">
        <v>0</v>
      </c>
      <c r="U89" s="7">
        <v>1231004533</v>
      </c>
      <c r="V89" s="7">
        <v>0</v>
      </c>
      <c r="W89" s="7">
        <v>702833714</v>
      </c>
      <c r="X89" s="7">
        <v>702833714</v>
      </c>
      <c r="Y89" s="7">
        <v>702833714</v>
      </c>
      <c r="Z89" s="7">
        <v>702833714</v>
      </c>
    </row>
    <row r="90" spans="1:26" ht="22.5" x14ac:dyDescent="0.25">
      <c r="A90" s="4" t="s">
        <v>32</v>
      </c>
      <c r="B90" s="5" t="s">
        <v>33</v>
      </c>
      <c r="C90" s="6" t="s">
        <v>265</v>
      </c>
      <c r="D90" s="4" t="s">
        <v>71</v>
      </c>
      <c r="E90" s="4" t="s">
        <v>76</v>
      </c>
      <c r="F90" s="4" t="s">
        <v>73</v>
      </c>
      <c r="G90" s="4" t="s">
        <v>43</v>
      </c>
      <c r="H90" s="4" t="s">
        <v>37</v>
      </c>
      <c r="I90" s="4" t="s">
        <v>266</v>
      </c>
      <c r="J90" s="4" t="s">
        <v>1</v>
      </c>
      <c r="K90" s="4" t="s">
        <v>1</v>
      </c>
      <c r="L90" s="4" t="s">
        <v>38</v>
      </c>
      <c r="M90" s="4" t="s">
        <v>62</v>
      </c>
      <c r="N90" s="4" t="s">
        <v>40</v>
      </c>
      <c r="O90" s="5" t="s">
        <v>87</v>
      </c>
      <c r="P90" s="7">
        <v>81983376</v>
      </c>
      <c r="Q90" s="7">
        <v>0</v>
      </c>
      <c r="R90" s="7">
        <v>0</v>
      </c>
      <c r="S90" s="7">
        <v>81983376</v>
      </c>
      <c r="T90" s="7">
        <v>0</v>
      </c>
      <c r="U90" s="7">
        <v>81983376</v>
      </c>
      <c r="V90" s="7">
        <v>0</v>
      </c>
      <c r="W90" s="7">
        <v>63276099</v>
      </c>
      <c r="X90" s="7">
        <v>63276099</v>
      </c>
      <c r="Y90" s="7">
        <v>63276099</v>
      </c>
      <c r="Z90" s="7">
        <v>63276099</v>
      </c>
    </row>
    <row r="91" spans="1:26" ht="22.5" x14ac:dyDescent="0.25">
      <c r="A91" s="4" t="s">
        <v>32</v>
      </c>
      <c r="B91" s="5" t="s">
        <v>33</v>
      </c>
      <c r="C91" s="6" t="s">
        <v>267</v>
      </c>
      <c r="D91" s="4" t="s">
        <v>71</v>
      </c>
      <c r="E91" s="4" t="s">
        <v>76</v>
      </c>
      <c r="F91" s="4" t="s">
        <v>73</v>
      </c>
      <c r="G91" s="4" t="s">
        <v>43</v>
      </c>
      <c r="H91" s="4" t="s">
        <v>37</v>
      </c>
      <c r="I91" s="4" t="s">
        <v>268</v>
      </c>
      <c r="J91" s="4" t="s">
        <v>1</v>
      </c>
      <c r="K91" s="4" t="s">
        <v>1</v>
      </c>
      <c r="L91" s="4" t="s">
        <v>38</v>
      </c>
      <c r="M91" s="4" t="s">
        <v>62</v>
      </c>
      <c r="N91" s="4" t="s">
        <v>40</v>
      </c>
      <c r="O91" s="5" t="s">
        <v>269</v>
      </c>
      <c r="P91" s="7">
        <v>18200000</v>
      </c>
      <c r="Q91" s="7">
        <v>0</v>
      </c>
      <c r="R91" s="7">
        <v>0</v>
      </c>
      <c r="S91" s="7">
        <v>18200000</v>
      </c>
      <c r="T91" s="7">
        <v>0</v>
      </c>
      <c r="U91" s="7">
        <v>18200000</v>
      </c>
      <c r="V91" s="7">
        <v>0</v>
      </c>
      <c r="W91" s="7">
        <v>14684194</v>
      </c>
      <c r="X91" s="7">
        <v>14684194</v>
      </c>
      <c r="Y91" s="7">
        <v>14684194</v>
      </c>
      <c r="Z91" s="7">
        <v>14684194</v>
      </c>
    </row>
    <row r="92" spans="1:26" ht="22.5" x14ac:dyDescent="0.25">
      <c r="A92" s="4" t="s">
        <v>32</v>
      </c>
      <c r="B92" s="5" t="s">
        <v>33</v>
      </c>
      <c r="C92" s="6" t="s">
        <v>270</v>
      </c>
      <c r="D92" s="4" t="s">
        <v>71</v>
      </c>
      <c r="E92" s="4" t="s">
        <v>76</v>
      </c>
      <c r="F92" s="4" t="s">
        <v>73</v>
      </c>
      <c r="G92" s="4" t="s">
        <v>43</v>
      </c>
      <c r="H92" s="4" t="s">
        <v>37</v>
      </c>
      <c r="I92" s="4" t="s">
        <v>271</v>
      </c>
      <c r="J92" s="4" t="s">
        <v>1</v>
      </c>
      <c r="K92" s="4" t="s">
        <v>1</v>
      </c>
      <c r="L92" s="4" t="s">
        <v>38</v>
      </c>
      <c r="M92" s="4" t="s">
        <v>62</v>
      </c>
      <c r="N92" s="4" t="s">
        <v>40</v>
      </c>
      <c r="O92" s="5" t="s">
        <v>99</v>
      </c>
      <c r="P92" s="7">
        <v>40371888</v>
      </c>
      <c r="Q92" s="7">
        <v>0</v>
      </c>
      <c r="R92" s="7">
        <v>0</v>
      </c>
      <c r="S92" s="7">
        <v>40371888</v>
      </c>
      <c r="T92" s="7">
        <v>0</v>
      </c>
      <c r="U92" s="7">
        <v>40371888</v>
      </c>
      <c r="V92" s="7">
        <v>0</v>
      </c>
      <c r="W92" s="7">
        <v>34113288</v>
      </c>
      <c r="X92" s="7">
        <v>34113288</v>
      </c>
      <c r="Y92" s="7">
        <v>34113288</v>
      </c>
      <c r="Z92" s="7">
        <v>34113288</v>
      </c>
    </row>
    <row r="93" spans="1:26" ht="22.5" x14ac:dyDescent="0.25">
      <c r="A93" s="4" t="s">
        <v>32</v>
      </c>
      <c r="B93" s="5" t="s">
        <v>33</v>
      </c>
      <c r="C93" s="6" t="s">
        <v>272</v>
      </c>
      <c r="D93" s="4" t="s">
        <v>71</v>
      </c>
      <c r="E93" s="4" t="s">
        <v>76</v>
      </c>
      <c r="F93" s="4" t="s">
        <v>73</v>
      </c>
      <c r="G93" s="4" t="s">
        <v>43</v>
      </c>
      <c r="H93" s="4" t="s">
        <v>37</v>
      </c>
      <c r="I93" s="4" t="s">
        <v>273</v>
      </c>
      <c r="J93" s="4" t="s">
        <v>1</v>
      </c>
      <c r="K93" s="4" t="s">
        <v>1</v>
      </c>
      <c r="L93" s="4" t="s">
        <v>38</v>
      </c>
      <c r="M93" s="4" t="s">
        <v>62</v>
      </c>
      <c r="N93" s="4" t="s">
        <v>40</v>
      </c>
      <c r="O93" s="5" t="s">
        <v>101</v>
      </c>
      <c r="P93" s="7">
        <v>14110936</v>
      </c>
      <c r="Q93" s="7">
        <v>0</v>
      </c>
      <c r="R93" s="7">
        <v>0</v>
      </c>
      <c r="S93" s="7">
        <v>14110936</v>
      </c>
      <c r="T93" s="7">
        <v>0</v>
      </c>
      <c r="U93" s="7">
        <v>14110936</v>
      </c>
      <c r="V93" s="7">
        <v>0</v>
      </c>
      <c r="W93" s="7">
        <v>5576367</v>
      </c>
      <c r="X93" s="7">
        <v>5576367</v>
      </c>
      <c r="Y93" s="7">
        <v>5576367</v>
      </c>
      <c r="Z93" s="7">
        <v>5576367</v>
      </c>
    </row>
    <row r="94" spans="1:26" ht="22.5" x14ac:dyDescent="0.25">
      <c r="A94" s="4" t="s">
        <v>32</v>
      </c>
      <c r="B94" s="5" t="s">
        <v>33</v>
      </c>
      <c r="C94" s="6" t="s">
        <v>274</v>
      </c>
      <c r="D94" s="4" t="s">
        <v>71</v>
      </c>
      <c r="E94" s="4" t="s">
        <v>76</v>
      </c>
      <c r="F94" s="4" t="s">
        <v>73</v>
      </c>
      <c r="G94" s="4" t="s">
        <v>43</v>
      </c>
      <c r="H94" s="4" t="s">
        <v>37</v>
      </c>
      <c r="I94" s="4" t="s">
        <v>275</v>
      </c>
      <c r="J94" s="4" t="s">
        <v>1</v>
      </c>
      <c r="K94" s="4" t="s">
        <v>1</v>
      </c>
      <c r="L94" s="4" t="s">
        <v>38</v>
      </c>
      <c r="M94" s="4" t="s">
        <v>62</v>
      </c>
      <c r="N94" s="4" t="s">
        <v>40</v>
      </c>
      <c r="O94" s="5" t="s">
        <v>110</v>
      </c>
      <c r="P94" s="7">
        <v>63980789</v>
      </c>
      <c r="Q94" s="7">
        <v>0</v>
      </c>
      <c r="R94" s="7">
        <v>0</v>
      </c>
      <c r="S94" s="7">
        <v>63980789</v>
      </c>
      <c r="T94" s="7">
        <v>0</v>
      </c>
      <c r="U94" s="7">
        <v>63980789</v>
      </c>
      <c r="V94" s="7">
        <v>0</v>
      </c>
      <c r="W94" s="7">
        <v>56121445</v>
      </c>
      <c r="X94" s="7">
        <v>56121445</v>
      </c>
      <c r="Y94" s="7">
        <v>56121445</v>
      </c>
      <c r="Z94" s="7">
        <v>56121445</v>
      </c>
    </row>
    <row r="95" spans="1:26" ht="22.5" x14ac:dyDescent="0.25">
      <c r="A95" s="4" t="s">
        <v>32</v>
      </c>
      <c r="B95" s="5" t="s">
        <v>33</v>
      </c>
      <c r="C95" s="6" t="s">
        <v>276</v>
      </c>
      <c r="D95" s="4" t="s">
        <v>71</v>
      </c>
      <c r="E95" s="4" t="s">
        <v>76</v>
      </c>
      <c r="F95" s="4" t="s">
        <v>73</v>
      </c>
      <c r="G95" s="4" t="s">
        <v>43</v>
      </c>
      <c r="H95" s="4" t="s">
        <v>37</v>
      </c>
      <c r="I95" s="4" t="s">
        <v>277</v>
      </c>
      <c r="J95" s="4" t="s">
        <v>1</v>
      </c>
      <c r="K95" s="4" t="s">
        <v>1</v>
      </c>
      <c r="L95" s="4" t="s">
        <v>38</v>
      </c>
      <c r="M95" s="4" t="s">
        <v>62</v>
      </c>
      <c r="N95" s="4" t="s">
        <v>40</v>
      </c>
      <c r="O95" s="5" t="s">
        <v>112</v>
      </c>
      <c r="P95" s="7">
        <v>95998949</v>
      </c>
      <c r="Q95" s="7">
        <v>0</v>
      </c>
      <c r="R95" s="7">
        <v>0</v>
      </c>
      <c r="S95" s="7">
        <v>95998949</v>
      </c>
      <c r="T95" s="7">
        <v>0</v>
      </c>
      <c r="U95" s="7">
        <v>95998949</v>
      </c>
      <c r="V95" s="7">
        <v>0</v>
      </c>
      <c r="W95" s="7">
        <v>45290409</v>
      </c>
      <c r="X95" s="7">
        <v>45290409</v>
      </c>
      <c r="Y95" s="7">
        <v>45290409</v>
      </c>
      <c r="Z95" s="7">
        <v>45290409</v>
      </c>
    </row>
    <row r="96" spans="1:26" ht="22.5" x14ac:dyDescent="0.25">
      <c r="A96" s="4" t="s">
        <v>32</v>
      </c>
      <c r="B96" s="5" t="s">
        <v>33</v>
      </c>
      <c r="C96" s="6" t="s">
        <v>278</v>
      </c>
      <c r="D96" s="4" t="s">
        <v>71</v>
      </c>
      <c r="E96" s="4" t="s">
        <v>76</v>
      </c>
      <c r="F96" s="4" t="s">
        <v>73</v>
      </c>
      <c r="G96" s="4" t="s">
        <v>43</v>
      </c>
      <c r="H96" s="4" t="s">
        <v>37</v>
      </c>
      <c r="I96" s="4" t="s">
        <v>279</v>
      </c>
      <c r="J96" s="4" t="s">
        <v>1</v>
      </c>
      <c r="K96" s="4" t="s">
        <v>1</v>
      </c>
      <c r="L96" s="4" t="s">
        <v>38</v>
      </c>
      <c r="M96" s="4" t="s">
        <v>62</v>
      </c>
      <c r="N96" s="4" t="s">
        <v>40</v>
      </c>
      <c r="O96" s="5" t="s">
        <v>115</v>
      </c>
      <c r="P96" s="7">
        <v>136210887</v>
      </c>
      <c r="Q96" s="7">
        <v>0</v>
      </c>
      <c r="R96" s="7">
        <v>0</v>
      </c>
      <c r="S96" s="7">
        <v>136210887</v>
      </c>
      <c r="T96" s="7">
        <v>0</v>
      </c>
      <c r="U96" s="7">
        <v>136210887</v>
      </c>
      <c r="V96" s="7">
        <v>0</v>
      </c>
      <c r="W96" s="7">
        <v>1678816</v>
      </c>
      <c r="X96" s="7">
        <v>1678816</v>
      </c>
      <c r="Y96" s="7">
        <v>1678816</v>
      </c>
      <c r="Z96" s="7">
        <v>1678816</v>
      </c>
    </row>
    <row r="97" spans="1:26" ht="22.5" x14ac:dyDescent="0.25">
      <c r="A97" s="4" t="s">
        <v>32</v>
      </c>
      <c r="B97" s="5" t="s">
        <v>33</v>
      </c>
      <c r="C97" s="6" t="s">
        <v>280</v>
      </c>
      <c r="D97" s="4" t="s">
        <v>71</v>
      </c>
      <c r="E97" s="4" t="s">
        <v>76</v>
      </c>
      <c r="F97" s="4" t="s">
        <v>73</v>
      </c>
      <c r="G97" s="4" t="s">
        <v>43</v>
      </c>
      <c r="H97" s="4" t="s">
        <v>37</v>
      </c>
      <c r="I97" s="4" t="s">
        <v>281</v>
      </c>
      <c r="J97" s="4" t="s">
        <v>1</v>
      </c>
      <c r="K97" s="4" t="s">
        <v>1</v>
      </c>
      <c r="L97" s="4" t="s">
        <v>38</v>
      </c>
      <c r="M97" s="4" t="s">
        <v>62</v>
      </c>
      <c r="N97" s="4" t="s">
        <v>40</v>
      </c>
      <c r="O97" s="5" t="s">
        <v>135</v>
      </c>
      <c r="P97" s="7">
        <v>65381226</v>
      </c>
      <c r="Q97" s="7">
        <v>0</v>
      </c>
      <c r="R97" s="7">
        <v>0</v>
      </c>
      <c r="S97" s="7">
        <v>65381226</v>
      </c>
      <c r="T97" s="7">
        <v>0</v>
      </c>
      <c r="U97" s="7">
        <v>65381226</v>
      </c>
      <c r="V97" s="7">
        <v>0</v>
      </c>
      <c r="W97" s="7">
        <v>35705400</v>
      </c>
      <c r="X97" s="7">
        <v>35705400</v>
      </c>
      <c r="Y97" s="7">
        <v>35705400</v>
      </c>
      <c r="Z97" s="7">
        <v>35705400</v>
      </c>
    </row>
    <row r="98" spans="1:26" ht="22.5" x14ac:dyDescent="0.25">
      <c r="A98" s="4" t="s">
        <v>32</v>
      </c>
      <c r="B98" s="5" t="s">
        <v>33</v>
      </c>
      <c r="C98" s="6" t="s">
        <v>282</v>
      </c>
      <c r="D98" s="4" t="s">
        <v>71</v>
      </c>
      <c r="E98" s="4" t="s">
        <v>76</v>
      </c>
      <c r="F98" s="4" t="s">
        <v>73</v>
      </c>
      <c r="G98" s="4" t="s">
        <v>43</v>
      </c>
      <c r="H98" s="4" t="s">
        <v>37</v>
      </c>
      <c r="I98" s="4" t="s">
        <v>283</v>
      </c>
      <c r="J98" s="4" t="s">
        <v>1</v>
      </c>
      <c r="K98" s="4" t="s">
        <v>1</v>
      </c>
      <c r="L98" s="4" t="s">
        <v>38</v>
      </c>
      <c r="M98" s="4" t="s">
        <v>62</v>
      </c>
      <c r="N98" s="4" t="s">
        <v>40</v>
      </c>
      <c r="O98" s="5" t="s">
        <v>137</v>
      </c>
      <c r="P98" s="7">
        <v>118057636</v>
      </c>
      <c r="Q98" s="7">
        <v>0</v>
      </c>
      <c r="R98" s="7">
        <v>0</v>
      </c>
      <c r="S98" s="7">
        <v>118057636</v>
      </c>
      <c r="T98" s="7">
        <v>0</v>
      </c>
      <c r="U98" s="7">
        <v>118057636</v>
      </c>
      <c r="V98" s="7">
        <v>0</v>
      </c>
      <c r="W98" s="7">
        <v>60308100</v>
      </c>
      <c r="X98" s="7">
        <v>60308100</v>
      </c>
      <c r="Y98" s="7">
        <v>60308100</v>
      </c>
      <c r="Z98" s="7">
        <v>56683200</v>
      </c>
    </row>
    <row r="99" spans="1:26" ht="22.5" x14ac:dyDescent="0.25">
      <c r="A99" s="4" t="s">
        <v>32</v>
      </c>
      <c r="B99" s="5" t="s">
        <v>33</v>
      </c>
      <c r="C99" s="6" t="s">
        <v>284</v>
      </c>
      <c r="D99" s="4" t="s">
        <v>71</v>
      </c>
      <c r="E99" s="4" t="s">
        <v>76</v>
      </c>
      <c r="F99" s="4" t="s">
        <v>73</v>
      </c>
      <c r="G99" s="4" t="s">
        <v>43</v>
      </c>
      <c r="H99" s="4" t="s">
        <v>37</v>
      </c>
      <c r="I99" s="4" t="s">
        <v>285</v>
      </c>
      <c r="J99" s="4" t="s">
        <v>1</v>
      </c>
      <c r="K99" s="4" t="s">
        <v>1</v>
      </c>
      <c r="L99" s="4" t="s">
        <v>38</v>
      </c>
      <c r="M99" s="4" t="s">
        <v>62</v>
      </c>
      <c r="N99" s="4" t="s">
        <v>40</v>
      </c>
      <c r="O99" s="5" t="s">
        <v>139</v>
      </c>
      <c r="P99" s="7">
        <v>121086827</v>
      </c>
      <c r="Q99" s="7">
        <v>0</v>
      </c>
      <c r="R99" s="7">
        <v>0</v>
      </c>
      <c r="S99" s="7">
        <v>121086827</v>
      </c>
      <c r="T99" s="7">
        <v>0</v>
      </c>
      <c r="U99" s="7">
        <v>121086827</v>
      </c>
      <c r="V99" s="7">
        <v>0</v>
      </c>
      <c r="W99" s="7">
        <v>65466900</v>
      </c>
      <c r="X99" s="7">
        <v>65466900</v>
      </c>
      <c r="Y99" s="7">
        <v>65466900</v>
      </c>
      <c r="Z99" s="7">
        <v>60534000</v>
      </c>
    </row>
    <row r="100" spans="1:26" ht="22.5" x14ac:dyDescent="0.25">
      <c r="A100" s="4" t="s">
        <v>32</v>
      </c>
      <c r="B100" s="5" t="s">
        <v>33</v>
      </c>
      <c r="C100" s="6" t="s">
        <v>286</v>
      </c>
      <c r="D100" s="4" t="s">
        <v>71</v>
      </c>
      <c r="E100" s="4" t="s">
        <v>76</v>
      </c>
      <c r="F100" s="4" t="s">
        <v>73</v>
      </c>
      <c r="G100" s="4" t="s">
        <v>43</v>
      </c>
      <c r="H100" s="4" t="s">
        <v>37</v>
      </c>
      <c r="I100" s="4" t="s">
        <v>287</v>
      </c>
      <c r="J100" s="4" t="s">
        <v>1</v>
      </c>
      <c r="K100" s="4" t="s">
        <v>1</v>
      </c>
      <c r="L100" s="4" t="s">
        <v>38</v>
      </c>
      <c r="M100" s="4" t="s">
        <v>62</v>
      </c>
      <c r="N100" s="4" t="s">
        <v>40</v>
      </c>
      <c r="O100" s="5" t="s">
        <v>141</v>
      </c>
      <c r="P100" s="7">
        <v>147561794</v>
      </c>
      <c r="Q100" s="7">
        <v>0</v>
      </c>
      <c r="R100" s="7">
        <v>0</v>
      </c>
      <c r="S100" s="7">
        <v>147561794</v>
      </c>
      <c r="T100" s="7">
        <v>0</v>
      </c>
      <c r="U100" s="7">
        <v>147561794</v>
      </c>
      <c r="V100" s="7">
        <v>0</v>
      </c>
      <c r="W100" s="7">
        <v>87322677</v>
      </c>
      <c r="X100" s="7">
        <v>87322677</v>
      </c>
      <c r="Y100" s="7">
        <v>87322677</v>
      </c>
      <c r="Z100" s="7">
        <v>87322677</v>
      </c>
    </row>
    <row r="101" spans="1:26" ht="22.5" x14ac:dyDescent="0.25">
      <c r="A101" s="4" t="s">
        <v>32</v>
      </c>
      <c r="B101" s="5" t="s">
        <v>33</v>
      </c>
      <c r="C101" s="6" t="s">
        <v>288</v>
      </c>
      <c r="D101" s="4" t="s">
        <v>71</v>
      </c>
      <c r="E101" s="4" t="s">
        <v>76</v>
      </c>
      <c r="F101" s="4" t="s">
        <v>73</v>
      </c>
      <c r="G101" s="4" t="s">
        <v>43</v>
      </c>
      <c r="H101" s="4" t="s">
        <v>37</v>
      </c>
      <c r="I101" s="4" t="s">
        <v>289</v>
      </c>
      <c r="J101" s="4" t="s">
        <v>1</v>
      </c>
      <c r="K101" s="4" t="s">
        <v>1</v>
      </c>
      <c r="L101" s="4" t="s">
        <v>38</v>
      </c>
      <c r="M101" s="4" t="s">
        <v>62</v>
      </c>
      <c r="N101" s="4" t="s">
        <v>40</v>
      </c>
      <c r="O101" s="5" t="s">
        <v>143</v>
      </c>
      <c r="P101" s="7">
        <v>52888472</v>
      </c>
      <c r="Q101" s="7">
        <v>0</v>
      </c>
      <c r="R101" s="7">
        <v>0</v>
      </c>
      <c r="S101" s="7">
        <v>52888472</v>
      </c>
      <c r="T101" s="7">
        <v>0</v>
      </c>
      <c r="U101" s="7">
        <v>52888472</v>
      </c>
      <c r="V101" s="7">
        <v>0</v>
      </c>
      <c r="W101" s="7">
        <v>32473600</v>
      </c>
      <c r="X101" s="7">
        <v>32473600</v>
      </c>
      <c r="Y101" s="7">
        <v>32473600</v>
      </c>
      <c r="Z101" s="7">
        <v>32473600</v>
      </c>
    </row>
    <row r="102" spans="1:26" ht="45" x14ac:dyDescent="0.25">
      <c r="A102" s="4" t="s">
        <v>32</v>
      </c>
      <c r="B102" s="5" t="s">
        <v>33</v>
      </c>
      <c r="C102" s="6" t="s">
        <v>290</v>
      </c>
      <c r="D102" s="4" t="s">
        <v>71</v>
      </c>
      <c r="E102" s="4" t="s">
        <v>76</v>
      </c>
      <c r="F102" s="4" t="s">
        <v>73</v>
      </c>
      <c r="G102" s="4" t="s">
        <v>43</v>
      </c>
      <c r="H102" s="4" t="s">
        <v>37</v>
      </c>
      <c r="I102" s="4" t="s">
        <v>291</v>
      </c>
      <c r="J102" s="4" t="s">
        <v>1</v>
      </c>
      <c r="K102" s="4" t="s">
        <v>1</v>
      </c>
      <c r="L102" s="4" t="s">
        <v>38</v>
      </c>
      <c r="M102" s="4" t="s">
        <v>62</v>
      </c>
      <c r="N102" s="4" t="s">
        <v>40</v>
      </c>
      <c r="O102" s="5" t="s">
        <v>148</v>
      </c>
      <c r="P102" s="7">
        <v>7436156</v>
      </c>
      <c r="Q102" s="7">
        <v>0</v>
      </c>
      <c r="R102" s="7">
        <v>0</v>
      </c>
      <c r="S102" s="7">
        <v>7436156</v>
      </c>
      <c r="T102" s="7">
        <v>0</v>
      </c>
      <c r="U102" s="7">
        <v>7436156</v>
      </c>
      <c r="V102" s="7">
        <v>0</v>
      </c>
      <c r="W102" s="7">
        <v>3720200</v>
      </c>
      <c r="X102" s="7">
        <v>3720200</v>
      </c>
      <c r="Y102" s="7">
        <v>3720200</v>
      </c>
      <c r="Z102" s="7">
        <v>3201700</v>
      </c>
    </row>
    <row r="103" spans="1:26" ht="22.5" x14ac:dyDescent="0.25">
      <c r="A103" s="4" t="s">
        <v>32</v>
      </c>
      <c r="B103" s="5" t="s">
        <v>33</v>
      </c>
      <c r="C103" s="6" t="s">
        <v>292</v>
      </c>
      <c r="D103" s="4" t="s">
        <v>71</v>
      </c>
      <c r="E103" s="4" t="s">
        <v>76</v>
      </c>
      <c r="F103" s="4" t="s">
        <v>73</v>
      </c>
      <c r="G103" s="4" t="s">
        <v>43</v>
      </c>
      <c r="H103" s="4" t="s">
        <v>37</v>
      </c>
      <c r="I103" s="4" t="s">
        <v>293</v>
      </c>
      <c r="J103" s="4" t="s">
        <v>1</v>
      </c>
      <c r="K103" s="4" t="s">
        <v>1</v>
      </c>
      <c r="L103" s="4" t="s">
        <v>38</v>
      </c>
      <c r="M103" s="4" t="s">
        <v>62</v>
      </c>
      <c r="N103" s="4" t="s">
        <v>40</v>
      </c>
      <c r="O103" s="5" t="s">
        <v>150</v>
      </c>
      <c r="P103" s="7">
        <v>49035919</v>
      </c>
      <c r="Q103" s="7">
        <v>0</v>
      </c>
      <c r="R103" s="7">
        <v>0</v>
      </c>
      <c r="S103" s="7">
        <v>49035919</v>
      </c>
      <c r="T103" s="7">
        <v>0</v>
      </c>
      <c r="U103" s="7">
        <v>49035919</v>
      </c>
      <c r="V103" s="7">
        <v>0</v>
      </c>
      <c r="W103" s="7">
        <v>26778600</v>
      </c>
      <c r="X103" s="7">
        <v>26778600</v>
      </c>
      <c r="Y103" s="7">
        <v>26778600</v>
      </c>
      <c r="Z103" s="7">
        <v>26778600</v>
      </c>
    </row>
    <row r="104" spans="1:26" ht="22.5" x14ac:dyDescent="0.25">
      <c r="A104" s="4" t="s">
        <v>32</v>
      </c>
      <c r="B104" s="5" t="s">
        <v>33</v>
      </c>
      <c r="C104" s="6" t="s">
        <v>294</v>
      </c>
      <c r="D104" s="4" t="s">
        <v>71</v>
      </c>
      <c r="E104" s="4" t="s">
        <v>76</v>
      </c>
      <c r="F104" s="4" t="s">
        <v>73</v>
      </c>
      <c r="G104" s="4" t="s">
        <v>43</v>
      </c>
      <c r="H104" s="4" t="s">
        <v>37</v>
      </c>
      <c r="I104" s="4" t="s">
        <v>295</v>
      </c>
      <c r="J104" s="4" t="s">
        <v>1</v>
      </c>
      <c r="K104" s="4" t="s">
        <v>1</v>
      </c>
      <c r="L104" s="4" t="s">
        <v>38</v>
      </c>
      <c r="M104" s="4" t="s">
        <v>62</v>
      </c>
      <c r="N104" s="4" t="s">
        <v>40</v>
      </c>
      <c r="O104" s="5" t="s">
        <v>152</v>
      </c>
      <c r="P104" s="7">
        <v>8172653</v>
      </c>
      <c r="Q104" s="7">
        <v>0</v>
      </c>
      <c r="R104" s="7">
        <v>0</v>
      </c>
      <c r="S104" s="7">
        <v>8172653</v>
      </c>
      <c r="T104" s="7">
        <v>0</v>
      </c>
      <c r="U104" s="7">
        <v>8172653</v>
      </c>
      <c r="V104" s="7">
        <v>0</v>
      </c>
      <c r="W104" s="7">
        <v>4464000</v>
      </c>
      <c r="X104" s="7">
        <v>4464000</v>
      </c>
      <c r="Y104" s="7">
        <v>4464000</v>
      </c>
      <c r="Z104" s="7">
        <v>4464000</v>
      </c>
    </row>
    <row r="105" spans="1:26" ht="22.5" x14ac:dyDescent="0.25">
      <c r="A105" s="4" t="s">
        <v>32</v>
      </c>
      <c r="B105" s="5" t="s">
        <v>33</v>
      </c>
      <c r="C105" s="6" t="s">
        <v>296</v>
      </c>
      <c r="D105" s="4" t="s">
        <v>71</v>
      </c>
      <c r="E105" s="4" t="s">
        <v>76</v>
      </c>
      <c r="F105" s="4" t="s">
        <v>73</v>
      </c>
      <c r="G105" s="4" t="s">
        <v>43</v>
      </c>
      <c r="H105" s="4" t="s">
        <v>37</v>
      </c>
      <c r="I105" s="4" t="s">
        <v>297</v>
      </c>
      <c r="J105" s="4" t="s">
        <v>1</v>
      </c>
      <c r="K105" s="4" t="s">
        <v>1</v>
      </c>
      <c r="L105" s="4" t="s">
        <v>38</v>
      </c>
      <c r="M105" s="4" t="s">
        <v>62</v>
      </c>
      <c r="N105" s="4" t="s">
        <v>40</v>
      </c>
      <c r="O105" s="5" t="s">
        <v>155</v>
      </c>
      <c r="P105" s="7">
        <v>8172653</v>
      </c>
      <c r="Q105" s="7">
        <v>0</v>
      </c>
      <c r="R105" s="7">
        <v>0</v>
      </c>
      <c r="S105" s="7">
        <v>8172653</v>
      </c>
      <c r="T105" s="7">
        <v>0</v>
      </c>
      <c r="U105" s="7">
        <v>8172653</v>
      </c>
      <c r="V105" s="7">
        <v>0</v>
      </c>
      <c r="W105" s="7">
        <v>4464000</v>
      </c>
      <c r="X105" s="7">
        <v>4464000</v>
      </c>
      <c r="Y105" s="7">
        <v>4464000</v>
      </c>
      <c r="Z105" s="7">
        <v>3593600</v>
      </c>
    </row>
    <row r="106" spans="1:26" ht="33.75" x14ac:dyDescent="0.25">
      <c r="A106" s="4" t="s">
        <v>32</v>
      </c>
      <c r="B106" s="5" t="s">
        <v>33</v>
      </c>
      <c r="C106" s="6" t="s">
        <v>298</v>
      </c>
      <c r="D106" s="4" t="s">
        <v>71</v>
      </c>
      <c r="E106" s="4" t="s">
        <v>76</v>
      </c>
      <c r="F106" s="4" t="s">
        <v>73</v>
      </c>
      <c r="G106" s="4" t="s">
        <v>43</v>
      </c>
      <c r="H106" s="4" t="s">
        <v>37</v>
      </c>
      <c r="I106" s="4" t="s">
        <v>299</v>
      </c>
      <c r="J106" s="4" t="s">
        <v>1</v>
      </c>
      <c r="K106" s="4" t="s">
        <v>1</v>
      </c>
      <c r="L106" s="4" t="s">
        <v>38</v>
      </c>
      <c r="M106" s="4" t="s">
        <v>62</v>
      </c>
      <c r="N106" s="4" t="s">
        <v>40</v>
      </c>
      <c r="O106" s="5" t="s">
        <v>157</v>
      </c>
      <c r="P106" s="7">
        <v>16345306</v>
      </c>
      <c r="Q106" s="7">
        <v>0</v>
      </c>
      <c r="R106" s="7">
        <v>0</v>
      </c>
      <c r="S106" s="7">
        <v>16345306</v>
      </c>
      <c r="T106" s="7">
        <v>0</v>
      </c>
      <c r="U106" s="7">
        <v>16345306</v>
      </c>
      <c r="V106" s="7">
        <v>0</v>
      </c>
      <c r="W106" s="7">
        <v>8925300</v>
      </c>
      <c r="X106" s="7">
        <v>8925300</v>
      </c>
      <c r="Y106" s="7">
        <v>8925300</v>
      </c>
      <c r="Z106" s="7">
        <v>8925300</v>
      </c>
    </row>
    <row r="107" spans="1:26" ht="56.25" x14ac:dyDescent="0.25">
      <c r="A107" s="4" t="s">
        <v>32</v>
      </c>
      <c r="B107" s="5" t="s">
        <v>33</v>
      </c>
      <c r="C107" s="6" t="s">
        <v>300</v>
      </c>
      <c r="D107" s="4" t="s">
        <v>71</v>
      </c>
      <c r="E107" s="4" t="s">
        <v>76</v>
      </c>
      <c r="F107" s="4" t="s">
        <v>73</v>
      </c>
      <c r="G107" s="4" t="s">
        <v>43</v>
      </c>
      <c r="H107" s="4" t="s">
        <v>37</v>
      </c>
      <c r="I107" s="4" t="s">
        <v>301</v>
      </c>
      <c r="J107" s="4" t="s">
        <v>1</v>
      </c>
      <c r="K107" s="4" t="s">
        <v>1</v>
      </c>
      <c r="L107" s="4" t="s">
        <v>38</v>
      </c>
      <c r="M107" s="4" t="s">
        <v>62</v>
      </c>
      <c r="N107" s="4" t="s">
        <v>40</v>
      </c>
      <c r="O107" s="5" t="s">
        <v>302</v>
      </c>
      <c r="P107" s="7">
        <v>142500000</v>
      </c>
      <c r="Q107" s="7">
        <v>0</v>
      </c>
      <c r="R107" s="7">
        <v>0</v>
      </c>
      <c r="S107" s="7">
        <v>142500000</v>
      </c>
      <c r="T107" s="7">
        <v>0</v>
      </c>
      <c r="U107" s="7">
        <v>136620000</v>
      </c>
      <c r="V107" s="7">
        <v>5880000</v>
      </c>
      <c r="W107" s="7">
        <v>136620000</v>
      </c>
      <c r="X107" s="7">
        <v>136620000</v>
      </c>
      <c r="Y107" s="7">
        <v>136620000</v>
      </c>
      <c r="Z107" s="7">
        <v>136620000</v>
      </c>
    </row>
    <row r="108" spans="1:26" ht="22.5" x14ac:dyDescent="0.25">
      <c r="A108" s="4" t="s">
        <v>32</v>
      </c>
      <c r="B108" s="5" t="s">
        <v>33</v>
      </c>
      <c r="C108" s="6" t="s">
        <v>303</v>
      </c>
      <c r="D108" s="4" t="s">
        <v>71</v>
      </c>
      <c r="E108" s="4" t="s">
        <v>76</v>
      </c>
      <c r="F108" s="4" t="s">
        <v>73</v>
      </c>
      <c r="G108" s="4" t="s">
        <v>43</v>
      </c>
      <c r="H108" s="4" t="s">
        <v>37</v>
      </c>
      <c r="I108" s="4" t="s">
        <v>304</v>
      </c>
      <c r="J108" s="4" t="s">
        <v>1</v>
      </c>
      <c r="K108" s="4" t="s">
        <v>1</v>
      </c>
      <c r="L108" s="4" t="s">
        <v>38</v>
      </c>
      <c r="M108" s="4" t="s">
        <v>62</v>
      </c>
      <c r="N108" s="4" t="s">
        <v>40</v>
      </c>
      <c r="O108" s="5" t="s">
        <v>128</v>
      </c>
      <c r="P108" s="7">
        <v>11500000</v>
      </c>
      <c r="Q108" s="7">
        <v>0</v>
      </c>
      <c r="R108" s="7">
        <v>0</v>
      </c>
      <c r="S108" s="7">
        <v>11500000</v>
      </c>
      <c r="T108" s="7">
        <v>0</v>
      </c>
      <c r="U108" s="7">
        <v>11500000</v>
      </c>
      <c r="V108" s="7">
        <v>0</v>
      </c>
      <c r="W108" s="7">
        <v>5100058</v>
      </c>
      <c r="X108" s="7">
        <v>5016458</v>
      </c>
      <c r="Y108" s="7">
        <v>5016458</v>
      </c>
      <c r="Z108" s="7">
        <v>5016458</v>
      </c>
    </row>
    <row r="109" spans="1:26" ht="56.25" x14ac:dyDescent="0.25">
      <c r="A109" s="4" t="s">
        <v>32</v>
      </c>
      <c r="B109" s="5" t="s">
        <v>33</v>
      </c>
      <c r="C109" s="6" t="s">
        <v>300</v>
      </c>
      <c r="D109" s="4" t="s">
        <v>71</v>
      </c>
      <c r="E109" s="4" t="s">
        <v>76</v>
      </c>
      <c r="F109" s="4" t="s">
        <v>73</v>
      </c>
      <c r="G109" s="4" t="s">
        <v>43</v>
      </c>
      <c r="H109" s="4" t="s">
        <v>37</v>
      </c>
      <c r="I109" s="4" t="s">
        <v>301</v>
      </c>
      <c r="J109" s="4" t="s">
        <v>1</v>
      </c>
      <c r="K109" s="4" t="s">
        <v>1</v>
      </c>
      <c r="L109" s="4" t="s">
        <v>38</v>
      </c>
      <c r="M109" s="4" t="s">
        <v>62</v>
      </c>
      <c r="N109" s="4" t="s">
        <v>63</v>
      </c>
      <c r="O109" s="5" t="s">
        <v>302</v>
      </c>
      <c r="P109" s="7">
        <v>3500000000</v>
      </c>
      <c r="Q109" s="7">
        <v>0</v>
      </c>
      <c r="R109" s="7">
        <v>0</v>
      </c>
      <c r="S109" s="7">
        <v>3500000000</v>
      </c>
      <c r="T109" s="7">
        <v>0</v>
      </c>
      <c r="U109" s="7">
        <v>2382220746</v>
      </c>
      <c r="V109" s="7">
        <v>1117779254</v>
      </c>
      <c r="W109" s="7">
        <v>2128584770.05</v>
      </c>
      <c r="X109" s="7">
        <v>335456719.05000001</v>
      </c>
      <c r="Y109" s="7">
        <v>335456719.05000001</v>
      </c>
      <c r="Z109" s="7">
        <v>335456719.05000001</v>
      </c>
    </row>
    <row r="110" spans="1:26" ht="56.25" x14ac:dyDescent="0.25">
      <c r="A110" s="4" t="s">
        <v>32</v>
      </c>
      <c r="B110" s="5" t="s">
        <v>33</v>
      </c>
      <c r="C110" s="6" t="s">
        <v>75</v>
      </c>
      <c r="D110" s="4" t="s">
        <v>71</v>
      </c>
      <c r="E110" s="4" t="s">
        <v>76</v>
      </c>
      <c r="F110" s="4" t="s">
        <v>73</v>
      </c>
      <c r="G110" s="4" t="s">
        <v>43</v>
      </c>
      <c r="H110" s="4" t="s">
        <v>1</v>
      </c>
      <c r="I110" s="4" t="s">
        <v>1</v>
      </c>
      <c r="J110" s="4" t="s">
        <v>1</v>
      </c>
      <c r="K110" s="4" t="s">
        <v>1</v>
      </c>
      <c r="L110" s="4" t="s">
        <v>38</v>
      </c>
      <c r="M110" s="4" t="s">
        <v>78</v>
      </c>
      <c r="N110" s="4" t="s">
        <v>63</v>
      </c>
      <c r="O110" s="5" t="s">
        <v>77</v>
      </c>
      <c r="P110" s="7">
        <v>0</v>
      </c>
      <c r="Q110" s="7">
        <v>281001500</v>
      </c>
      <c r="R110" s="7">
        <v>0</v>
      </c>
      <c r="S110" s="7">
        <v>281001500</v>
      </c>
      <c r="T110" s="7">
        <v>0</v>
      </c>
      <c r="U110" s="7">
        <v>0</v>
      </c>
      <c r="V110" s="7">
        <v>281001500</v>
      </c>
      <c r="W110" s="7">
        <v>0</v>
      </c>
      <c r="X110" s="7">
        <v>0</v>
      </c>
      <c r="Y110" s="7">
        <v>0</v>
      </c>
      <c r="Z110" s="7">
        <v>0</v>
      </c>
    </row>
    <row r="111" spans="1:26" ht="45" x14ac:dyDescent="0.25">
      <c r="A111" s="4" t="s">
        <v>32</v>
      </c>
      <c r="B111" s="5" t="s">
        <v>33</v>
      </c>
      <c r="C111" s="6" t="s">
        <v>305</v>
      </c>
      <c r="D111" s="4" t="s">
        <v>71</v>
      </c>
      <c r="E111" s="4" t="s">
        <v>82</v>
      </c>
      <c r="F111" s="4" t="s">
        <v>73</v>
      </c>
      <c r="G111" s="4" t="s">
        <v>39</v>
      </c>
      <c r="H111" s="4" t="s">
        <v>37</v>
      </c>
      <c r="I111" s="4" t="s">
        <v>301</v>
      </c>
      <c r="J111" s="4" t="s">
        <v>1</v>
      </c>
      <c r="K111" s="4" t="s">
        <v>1</v>
      </c>
      <c r="L111" s="4" t="s">
        <v>38</v>
      </c>
      <c r="M111" s="4" t="s">
        <v>62</v>
      </c>
      <c r="N111" s="4" t="s">
        <v>40</v>
      </c>
      <c r="O111" s="5" t="s">
        <v>83</v>
      </c>
      <c r="P111" s="7">
        <v>1788816207</v>
      </c>
      <c r="Q111" s="7">
        <v>370328975</v>
      </c>
      <c r="R111" s="7">
        <v>317240975</v>
      </c>
      <c r="S111" s="7">
        <v>1841904207</v>
      </c>
      <c r="T111" s="7">
        <v>0</v>
      </c>
      <c r="U111" s="7">
        <v>999907288</v>
      </c>
      <c r="V111" s="7">
        <v>841996919</v>
      </c>
      <c r="W111" s="7">
        <v>822744767</v>
      </c>
      <c r="X111" s="7">
        <v>319223993</v>
      </c>
      <c r="Y111" s="7">
        <v>319223993</v>
      </c>
      <c r="Z111" s="7">
        <v>319223993</v>
      </c>
    </row>
    <row r="112" spans="1:26" ht="22.5" x14ac:dyDescent="0.25">
      <c r="A112" s="4" t="s">
        <v>32</v>
      </c>
      <c r="B112" s="5" t="s">
        <v>33</v>
      </c>
      <c r="C112" s="6" t="s">
        <v>306</v>
      </c>
      <c r="D112" s="4" t="s">
        <v>71</v>
      </c>
      <c r="E112" s="4" t="s">
        <v>82</v>
      </c>
      <c r="F112" s="4" t="s">
        <v>73</v>
      </c>
      <c r="G112" s="4" t="s">
        <v>39</v>
      </c>
      <c r="H112" s="4" t="s">
        <v>37</v>
      </c>
      <c r="I112" s="4" t="s">
        <v>304</v>
      </c>
      <c r="J112" s="4" t="s">
        <v>1</v>
      </c>
      <c r="K112" s="4" t="s">
        <v>1</v>
      </c>
      <c r="L112" s="4" t="s">
        <v>38</v>
      </c>
      <c r="M112" s="4" t="s">
        <v>62</v>
      </c>
      <c r="N112" s="4" t="s">
        <v>40</v>
      </c>
      <c r="O112" s="5" t="s">
        <v>128</v>
      </c>
      <c r="P112" s="7">
        <v>8000000</v>
      </c>
      <c r="Q112" s="7">
        <v>15000000</v>
      </c>
      <c r="R112" s="7">
        <v>0</v>
      </c>
      <c r="S112" s="7">
        <v>23000000</v>
      </c>
      <c r="T112" s="7">
        <v>0</v>
      </c>
      <c r="U112" s="7">
        <v>23000000</v>
      </c>
      <c r="V112" s="7">
        <v>0</v>
      </c>
      <c r="W112" s="7">
        <v>21215620</v>
      </c>
      <c r="X112" s="7">
        <v>21210020</v>
      </c>
      <c r="Y112" s="7">
        <v>21210020</v>
      </c>
      <c r="Z112" s="7">
        <v>21210020</v>
      </c>
    </row>
    <row r="113" spans="1:26" ht="22.5" x14ac:dyDescent="0.25">
      <c r="A113" s="4" t="s">
        <v>32</v>
      </c>
      <c r="B113" s="5" t="s">
        <v>33</v>
      </c>
      <c r="C113" s="6" t="s">
        <v>307</v>
      </c>
      <c r="D113" s="4" t="s">
        <v>71</v>
      </c>
      <c r="E113" s="4" t="s">
        <v>82</v>
      </c>
      <c r="F113" s="4" t="s">
        <v>73</v>
      </c>
      <c r="G113" s="4" t="s">
        <v>39</v>
      </c>
      <c r="H113" s="4" t="s">
        <v>37</v>
      </c>
      <c r="I113" s="4" t="s">
        <v>308</v>
      </c>
      <c r="J113" s="4" t="s">
        <v>1</v>
      </c>
      <c r="K113" s="4" t="s">
        <v>1</v>
      </c>
      <c r="L113" s="4" t="s">
        <v>38</v>
      </c>
      <c r="M113" s="4" t="s">
        <v>62</v>
      </c>
      <c r="N113" s="4" t="s">
        <v>40</v>
      </c>
      <c r="O113" s="5" t="s">
        <v>121</v>
      </c>
      <c r="P113" s="7">
        <v>22913837</v>
      </c>
      <c r="Q113" s="7">
        <v>0</v>
      </c>
      <c r="R113" s="7">
        <v>0</v>
      </c>
      <c r="S113" s="7">
        <v>22913837</v>
      </c>
      <c r="T113" s="7">
        <v>0</v>
      </c>
      <c r="U113" s="7">
        <v>22913837</v>
      </c>
      <c r="V113" s="7">
        <v>0</v>
      </c>
      <c r="W113" s="7">
        <v>5644560</v>
      </c>
      <c r="X113" s="7">
        <v>5644560</v>
      </c>
      <c r="Y113" s="7">
        <v>5644560</v>
      </c>
      <c r="Z113" s="7">
        <v>5644560</v>
      </c>
    </row>
    <row r="114" spans="1:26" ht="22.5" x14ac:dyDescent="0.25">
      <c r="A114" s="4" t="s">
        <v>32</v>
      </c>
      <c r="B114" s="5" t="s">
        <v>33</v>
      </c>
      <c r="C114" s="6" t="s">
        <v>309</v>
      </c>
      <c r="D114" s="4" t="s">
        <v>71</v>
      </c>
      <c r="E114" s="4" t="s">
        <v>82</v>
      </c>
      <c r="F114" s="4" t="s">
        <v>73</v>
      </c>
      <c r="G114" s="4" t="s">
        <v>39</v>
      </c>
      <c r="H114" s="4" t="s">
        <v>37</v>
      </c>
      <c r="I114" s="4" t="s">
        <v>264</v>
      </c>
      <c r="J114" s="4" t="s">
        <v>1</v>
      </c>
      <c r="K114" s="4" t="s">
        <v>1</v>
      </c>
      <c r="L114" s="4" t="s">
        <v>38</v>
      </c>
      <c r="M114" s="4" t="s">
        <v>62</v>
      </c>
      <c r="N114" s="4" t="s">
        <v>40</v>
      </c>
      <c r="O114" s="5" t="s">
        <v>85</v>
      </c>
      <c r="P114" s="7">
        <v>631187607</v>
      </c>
      <c r="Q114" s="7">
        <v>0</v>
      </c>
      <c r="R114" s="7">
        <v>41000000</v>
      </c>
      <c r="S114" s="7">
        <v>590187607</v>
      </c>
      <c r="T114" s="7">
        <v>0</v>
      </c>
      <c r="U114" s="7">
        <v>590187607</v>
      </c>
      <c r="V114" s="7">
        <v>0</v>
      </c>
      <c r="W114" s="7">
        <v>296422215</v>
      </c>
      <c r="X114" s="7">
        <v>296422215</v>
      </c>
      <c r="Y114" s="7">
        <v>296422215</v>
      </c>
      <c r="Z114" s="7">
        <v>296422215</v>
      </c>
    </row>
    <row r="115" spans="1:26" ht="22.5" x14ac:dyDescent="0.25">
      <c r="A115" s="4" t="s">
        <v>32</v>
      </c>
      <c r="B115" s="5" t="s">
        <v>33</v>
      </c>
      <c r="C115" s="6" t="s">
        <v>310</v>
      </c>
      <c r="D115" s="4" t="s">
        <v>71</v>
      </c>
      <c r="E115" s="4" t="s">
        <v>82</v>
      </c>
      <c r="F115" s="4" t="s">
        <v>73</v>
      </c>
      <c r="G115" s="4" t="s">
        <v>39</v>
      </c>
      <c r="H115" s="4" t="s">
        <v>37</v>
      </c>
      <c r="I115" s="4" t="s">
        <v>266</v>
      </c>
      <c r="J115" s="4" t="s">
        <v>1</v>
      </c>
      <c r="K115" s="4" t="s">
        <v>1</v>
      </c>
      <c r="L115" s="4" t="s">
        <v>38</v>
      </c>
      <c r="M115" s="4" t="s">
        <v>62</v>
      </c>
      <c r="N115" s="4" t="s">
        <v>40</v>
      </c>
      <c r="O115" s="5" t="s">
        <v>87</v>
      </c>
      <c r="P115" s="7">
        <v>40417699</v>
      </c>
      <c r="Q115" s="7">
        <v>0</v>
      </c>
      <c r="R115" s="7">
        <v>12000000</v>
      </c>
      <c r="S115" s="7">
        <v>28417699</v>
      </c>
      <c r="T115" s="7">
        <v>0</v>
      </c>
      <c r="U115" s="7">
        <v>28417699</v>
      </c>
      <c r="V115" s="7">
        <v>0</v>
      </c>
      <c r="W115" s="7">
        <v>7680037</v>
      </c>
      <c r="X115" s="7">
        <v>7680037</v>
      </c>
      <c r="Y115" s="7">
        <v>7680037</v>
      </c>
      <c r="Z115" s="7">
        <v>7680037</v>
      </c>
    </row>
    <row r="116" spans="1:26" ht="22.5" x14ac:dyDescent="0.25">
      <c r="A116" s="4" t="s">
        <v>32</v>
      </c>
      <c r="B116" s="5" t="s">
        <v>33</v>
      </c>
      <c r="C116" s="6" t="s">
        <v>311</v>
      </c>
      <c r="D116" s="4" t="s">
        <v>71</v>
      </c>
      <c r="E116" s="4" t="s">
        <v>82</v>
      </c>
      <c r="F116" s="4" t="s">
        <v>73</v>
      </c>
      <c r="G116" s="4" t="s">
        <v>39</v>
      </c>
      <c r="H116" s="4" t="s">
        <v>37</v>
      </c>
      <c r="I116" s="4" t="s">
        <v>268</v>
      </c>
      <c r="J116" s="4" t="s">
        <v>1</v>
      </c>
      <c r="K116" s="4" t="s">
        <v>1</v>
      </c>
      <c r="L116" s="4" t="s">
        <v>38</v>
      </c>
      <c r="M116" s="4" t="s">
        <v>62</v>
      </c>
      <c r="N116" s="4" t="s">
        <v>40</v>
      </c>
      <c r="O116" s="5" t="s">
        <v>269</v>
      </c>
      <c r="P116" s="7">
        <v>1920231</v>
      </c>
      <c r="Q116" s="7">
        <v>3000000</v>
      </c>
      <c r="R116" s="7">
        <v>0</v>
      </c>
      <c r="S116" s="7">
        <v>4920231</v>
      </c>
      <c r="T116" s="7">
        <v>0</v>
      </c>
      <c r="U116" s="7">
        <v>4920231</v>
      </c>
      <c r="V116" s="7">
        <v>0</v>
      </c>
      <c r="W116" s="7">
        <v>2815990</v>
      </c>
      <c r="X116" s="7">
        <v>2815990</v>
      </c>
      <c r="Y116" s="7">
        <v>2815990</v>
      </c>
      <c r="Z116" s="7">
        <v>2815990</v>
      </c>
    </row>
    <row r="117" spans="1:26" ht="22.5" x14ac:dyDescent="0.25">
      <c r="A117" s="4" t="s">
        <v>32</v>
      </c>
      <c r="B117" s="5" t="s">
        <v>33</v>
      </c>
      <c r="C117" s="6" t="s">
        <v>312</v>
      </c>
      <c r="D117" s="4" t="s">
        <v>71</v>
      </c>
      <c r="E117" s="4" t="s">
        <v>82</v>
      </c>
      <c r="F117" s="4" t="s">
        <v>73</v>
      </c>
      <c r="G117" s="4" t="s">
        <v>39</v>
      </c>
      <c r="H117" s="4" t="s">
        <v>37</v>
      </c>
      <c r="I117" s="4" t="s">
        <v>271</v>
      </c>
      <c r="J117" s="4" t="s">
        <v>1</v>
      </c>
      <c r="K117" s="4" t="s">
        <v>1</v>
      </c>
      <c r="L117" s="4" t="s">
        <v>38</v>
      </c>
      <c r="M117" s="4" t="s">
        <v>62</v>
      </c>
      <c r="N117" s="4" t="s">
        <v>40</v>
      </c>
      <c r="O117" s="5" t="s">
        <v>99</v>
      </c>
      <c r="P117" s="7">
        <v>19877828</v>
      </c>
      <c r="Q117" s="7">
        <v>0</v>
      </c>
      <c r="R117" s="7">
        <v>0</v>
      </c>
      <c r="S117" s="7">
        <v>19877828</v>
      </c>
      <c r="T117" s="7">
        <v>0</v>
      </c>
      <c r="U117" s="7">
        <v>19877828</v>
      </c>
      <c r="V117" s="7">
        <v>0</v>
      </c>
      <c r="W117" s="7">
        <v>19239762</v>
      </c>
      <c r="X117" s="7">
        <v>19239762</v>
      </c>
      <c r="Y117" s="7">
        <v>19239762</v>
      </c>
      <c r="Z117" s="7">
        <v>19239762</v>
      </c>
    </row>
    <row r="118" spans="1:26" ht="22.5" x14ac:dyDescent="0.25">
      <c r="A118" s="4" t="s">
        <v>32</v>
      </c>
      <c r="B118" s="5" t="s">
        <v>33</v>
      </c>
      <c r="C118" s="6" t="s">
        <v>313</v>
      </c>
      <c r="D118" s="4" t="s">
        <v>71</v>
      </c>
      <c r="E118" s="4" t="s">
        <v>82</v>
      </c>
      <c r="F118" s="4" t="s">
        <v>73</v>
      </c>
      <c r="G118" s="4" t="s">
        <v>39</v>
      </c>
      <c r="H118" s="4" t="s">
        <v>37</v>
      </c>
      <c r="I118" s="4" t="s">
        <v>273</v>
      </c>
      <c r="J118" s="4" t="s">
        <v>1</v>
      </c>
      <c r="K118" s="4" t="s">
        <v>1</v>
      </c>
      <c r="L118" s="4" t="s">
        <v>38</v>
      </c>
      <c r="M118" s="4" t="s">
        <v>62</v>
      </c>
      <c r="N118" s="4" t="s">
        <v>40</v>
      </c>
      <c r="O118" s="5" t="s">
        <v>101</v>
      </c>
      <c r="P118" s="7">
        <v>6947774</v>
      </c>
      <c r="Q118" s="7">
        <v>0</v>
      </c>
      <c r="R118" s="7">
        <v>0</v>
      </c>
      <c r="S118" s="7">
        <v>6947774</v>
      </c>
      <c r="T118" s="7">
        <v>0</v>
      </c>
      <c r="U118" s="7">
        <v>6947774</v>
      </c>
      <c r="V118" s="7">
        <v>0</v>
      </c>
      <c r="W118" s="7">
        <v>2338960</v>
      </c>
      <c r="X118" s="7">
        <v>2338960</v>
      </c>
      <c r="Y118" s="7">
        <v>2338960</v>
      </c>
      <c r="Z118" s="7">
        <v>2338960</v>
      </c>
    </row>
    <row r="119" spans="1:26" ht="22.5" x14ac:dyDescent="0.25">
      <c r="A119" s="4" t="s">
        <v>32</v>
      </c>
      <c r="B119" s="5" t="s">
        <v>33</v>
      </c>
      <c r="C119" s="6" t="s">
        <v>314</v>
      </c>
      <c r="D119" s="4" t="s">
        <v>71</v>
      </c>
      <c r="E119" s="4" t="s">
        <v>82</v>
      </c>
      <c r="F119" s="4" t="s">
        <v>73</v>
      </c>
      <c r="G119" s="4" t="s">
        <v>39</v>
      </c>
      <c r="H119" s="4" t="s">
        <v>37</v>
      </c>
      <c r="I119" s="4" t="s">
        <v>275</v>
      </c>
      <c r="J119" s="4" t="s">
        <v>1</v>
      </c>
      <c r="K119" s="4" t="s">
        <v>1</v>
      </c>
      <c r="L119" s="4" t="s">
        <v>38</v>
      </c>
      <c r="M119" s="4" t="s">
        <v>62</v>
      </c>
      <c r="N119" s="4" t="s">
        <v>40</v>
      </c>
      <c r="O119" s="5" t="s">
        <v>110</v>
      </c>
      <c r="P119" s="7">
        <v>46273138</v>
      </c>
      <c r="Q119" s="7">
        <v>0</v>
      </c>
      <c r="R119" s="7">
        <v>0</v>
      </c>
      <c r="S119" s="7">
        <v>46273138</v>
      </c>
      <c r="T119" s="7">
        <v>0</v>
      </c>
      <c r="U119" s="7">
        <v>46273138</v>
      </c>
      <c r="V119" s="7">
        <v>0</v>
      </c>
      <c r="W119" s="7">
        <v>25671334</v>
      </c>
      <c r="X119" s="7">
        <v>25671334</v>
      </c>
      <c r="Y119" s="7">
        <v>25671334</v>
      </c>
      <c r="Z119" s="7">
        <v>25671334</v>
      </c>
    </row>
    <row r="120" spans="1:26" ht="22.5" x14ac:dyDescent="0.25">
      <c r="A120" s="4" t="s">
        <v>32</v>
      </c>
      <c r="B120" s="5" t="s">
        <v>33</v>
      </c>
      <c r="C120" s="6" t="s">
        <v>315</v>
      </c>
      <c r="D120" s="4" t="s">
        <v>71</v>
      </c>
      <c r="E120" s="4" t="s">
        <v>82</v>
      </c>
      <c r="F120" s="4" t="s">
        <v>73</v>
      </c>
      <c r="G120" s="4" t="s">
        <v>39</v>
      </c>
      <c r="H120" s="4" t="s">
        <v>37</v>
      </c>
      <c r="I120" s="4" t="s">
        <v>277</v>
      </c>
      <c r="J120" s="4" t="s">
        <v>1</v>
      </c>
      <c r="K120" s="4" t="s">
        <v>1</v>
      </c>
      <c r="L120" s="4" t="s">
        <v>38</v>
      </c>
      <c r="M120" s="4" t="s">
        <v>62</v>
      </c>
      <c r="N120" s="4" t="s">
        <v>40</v>
      </c>
      <c r="O120" s="5" t="s">
        <v>112</v>
      </c>
      <c r="P120" s="7">
        <v>57114177</v>
      </c>
      <c r="Q120" s="7">
        <v>0</v>
      </c>
      <c r="R120" s="7">
        <v>20000000</v>
      </c>
      <c r="S120" s="7">
        <v>37114177</v>
      </c>
      <c r="T120" s="7">
        <v>0</v>
      </c>
      <c r="U120" s="7">
        <v>37114177</v>
      </c>
      <c r="V120" s="7">
        <v>0</v>
      </c>
      <c r="W120" s="7">
        <v>19735455</v>
      </c>
      <c r="X120" s="7">
        <v>19735455</v>
      </c>
      <c r="Y120" s="7">
        <v>19735455</v>
      </c>
      <c r="Z120" s="7">
        <v>19735455</v>
      </c>
    </row>
    <row r="121" spans="1:26" ht="22.5" x14ac:dyDescent="0.25">
      <c r="A121" s="4" t="s">
        <v>32</v>
      </c>
      <c r="B121" s="5" t="s">
        <v>33</v>
      </c>
      <c r="C121" s="6" t="s">
        <v>316</v>
      </c>
      <c r="D121" s="4" t="s">
        <v>71</v>
      </c>
      <c r="E121" s="4" t="s">
        <v>82</v>
      </c>
      <c r="F121" s="4" t="s">
        <v>73</v>
      </c>
      <c r="G121" s="4" t="s">
        <v>39</v>
      </c>
      <c r="H121" s="4" t="s">
        <v>37</v>
      </c>
      <c r="I121" s="4" t="s">
        <v>279</v>
      </c>
      <c r="J121" s="4" t="s">
        <v>1</v>
      </c>
      <c r="K121" s="4" t="s">
        <v>1</v>
      </c>
      <c r="L121" s="4" t="s">
        <v>38</v>
      </c>
      <c r="M121" s="4" t="s">
        <v>62</v>
      </c>
      <c r="N121" s="4" t="s">
        <v>40</v>
      </c>
      <c r="O121" s="5" t="s">
        <v>115</v>
      </c>
      <c r="P121" s="7">
        <v>67065890</v>
      </c>
      <c r="Q121" s="7">
        <v>0</v>
      </c>
      <c r="R121" s="7">
        <v>0</v>
      </c>
      <c r="S121" s="7">
        <v>67065890</v>
      </c>
      <c r="T121" s="7">
        <v>0</v>
      </c>
      <c r="U121" s="7">
        <v>67065890</v>
      </c>
      <c r="V121" s="7">
        <v>0</v>
      </c>
      <c r="W121" s="7">
        <v>5687572</v>
      </c>
      <c r="X121" s="7">
        <v>5687572</v>
      </c>
      <c r="Y121" s="7">
        <v>5687572</v>
      </c>
      <c r="Z121" s="7">
        <v>5687572</v>
      </c>
    </row>
    <row r="122" spans="1:26" ht="22.5" x14ac:dyDescent="0.25">
      <c r="A122" s="4" t="s">
        <v>32</v>
      </c>
      <c r="B122" s="5" t="s">
        <v>33</v>
      </c>
      <c r="C122" s="6" t="s">
        <v>317</v>
      </c>
      <c r="D122" s="4" t="s">
        <v>71</v>
      </c>
      <c r="E122" s="4" t="s">
        <v>82</v>
      </c>
      <c r="F122" s="4" t="s">
        <v>73</v>
      </c>
      <c r="G122" s="4" t="s">
        <v>39</v>
      </c>
      <c r="H122" s="4" t="s">
        <v>37</v>
      </c>
      <c r="I122" s="4" t="s">
        <v>281</v>
      </c>
      <c r="J122" s="4" t="s">
        <v>1</v>
      </c>
      <c r="K122" s="4" t="s">
        <v>1</v>
      </c>
      <c r="L122" s="4" t="s">
        <v>38</v>
      </c>
      <c r="M122" s="4" t="s">
        <v>62</v>
      </c>
      <c r="N122" s="4" t="s">
        <v>40</v>
      </c>
      <c r="O122" s="5" t="s">
        <v>135</v>
      </c>
      <c r="P122" s="7">
        <v>32191627</v>
      </c>
      <c r="Q122" s="7">
        <v>0</v>
      </c>
      <c r="R122" s="7">
        <v>0</v>
      </c>
      <c r="S122" s="7">
        <v>32191627</v>
      </c>
      <c r="T122" s="7">
        <v>0</v>
      </c>
      <c r="U122" s="7">
        <v>32191627</v>
      </c>
      <c r="V122" s="7">
        <v>0</v>
      </c>
      <c r="W122" s="7">
        <v>15143100</v>
      </c>
      <c r="X122" s="7">
        <v>15143100</v>
      </c>
      <c r="Y122" s="7">
        <v>15143100</v>
      </c>
      <c r="Z122" s="7">
        <v>15143100</v>
      </c>
    </row>
    <row r="123" spans="1:26" ht="22.5" x14ac:dyDescent="0.25">
      <c r="A123" s="4" t="s">
        <v>32</v>
      </c>
      <c r="B123" s="5" t="s">
        <v>33</v>
      </c>
      <c r="C123" s="6" t="s">
        <v>318</v>
      </c>
      <c r="D123" s="4" t="s">
        <v>71</v>
      </c>
      <c r="E123" s="4" t="s">
        <v>82</v>
      </c>
      <c r="F123" s="4" t="s">
        <v>73</v>
      </c>
      <c r="G123" s="4" t="s">
        <v>39</v>
      </c>
      <c r="H123" s="4" t="s">
        <v>37</v>
      </c>
      <c r="I123" s="4" t="s">
        <v>283</v>
      </c>
      <c r="J123" s="4" t="s">
        <v>1</v>
      </c>
      <c r="K123" s="4" t="s">
        <v>1</v>
      </c>
      <c r="L123" s="4" t="s">
        <v>38</v>
      </c>
      <c r="M123" s="4" t="s">
        <v>62</v>
      </c>
      <c r="N123" s="4" t="s">
        <v>40</v>
      </c>
      <c r="O123" s="5" t="s">
        <v>137</v>
      </c>
      <c r="P123" s="7">
        <v>77472156</v>
      </c>
      <c r="Q123" s="7">
        <v>0</v>
      </c>
      <c r="R123" s="7">
        <v>0</v>
      </c>
      <c r="S123" s="7">
        <v>77472156</v>
      </c>
      <c r="T123" s="7">
        <v>0</v>
      </c>
      <c r="U123" s="7">
        <v>77472156</v>
      </c>
      <c r="V123" s="7">
        <v>0</v>
      </c>
      <c r="W123" s="7">
        <v>35197100</v>
      </c>
      <c r="X123" s="7">
        <v>35197100</v>
      </c>
      <c r="Y123" s="7">
        <v>35197100</v>
      </c>
      <c r="Z123" s="7">
        <v>32696200</v>
      </c>
    </row>
    <row r="124" spans="1:26" ht="22.5" x14ac:dyDescent="0.25">
      <c r="A124" s="4" t="s">
        <v>32</v>
      </c>
      <c r="B124" s="5" t="s">
        <v>33</v>
      </c>
      <c r="C124" s="6" t="s">
        <v>319</v>
      </c>
      <c r="D124" s="4" t="s">
        <v>71</v>
      </c>
      <c r="E124" s="4" t="s">
        <v>82</v>
      </c>
      <c r="F124" s="4" t="s">
        <v>73</v>
      </c>
      <c r="G124" s="4" t="s">
        <v>39</v>
      </c>
      <c r="H124" s="4" t="s">
        <v>37</v>
      </c>
      <c r="I124" s="4" t="s">
        <v>285</v>
      </c>
      <c r="J124" s="4" t="s">
        <v>1</v>
      </c>
      <c r="K124" s="4" t="s">
        <v>1</v>
      </c>
      <c r="L124" s="4" t="s">
        <v>38</v>
      </c>
      <c r="M124" s="4" t="s">
        <v>62</v>
      </c>
      <c r="N124" s="4" t="s">
        <v>40</v>
      </c>
      <c r="O124" s="5" t="s">
        <v>139</v>
      </c>
      <c r="P124" s="7">
        <v>59619286</v>
      </c>
      <c r="Q124" s="7">
        <v>0</v>
      </c>
      <c r="R124" s="7">
        <v>0</v>
      </c>
      <c r="S124" s="7">
        <v>59619286</v>
      </c>
      <c r="T124" s="7">
        <v>0</v>
      </c>
      <c r="U124" s="7">
        <v>59619286</v>
      </c>
      <c r="V124" s="7">
        <v>0</v>
      </c>
      <c r="W124" s="7">
        <v>26857000</v>
      </c>
      <c r="X124" s="7">
        <v>26857000</v>
      </c>
      <c r="Y124" s="7">
        <v>26857000</v>
      </c>
      <c r="Z124" s="7">
        <v>25190200</v>
      </c>
    </row>
    <row r="125" spans="1:26" ht="22.5" x14ac:dyDescent="0.25">
      <c r="A125" s="4" t="s">
        <v>32</v>
      </c>
      <c r="B125" s="5" t="s">
        <v>33</v>
      </c>
      <c r="C125" s="6" t="s">
        <v>320</v>
      </c>
      <c r="D125" s="4" t="s">
        <v>71</v>
      </c>
      <c r="E125" s="4" t="s">
        <v>82</v>
      </c>
      <c r="F125" s="4" t="s">
        <v>73</v>
      </c>
      <c r="G125" s="4" t="s">
        <v>39</v>
      </c>
      <c r="H125" s="4" t="s">
        <v>37</v>
      </c>
      <c r="I125" s="4" t="s">
        <v>287</v>
      </c>
      <c r="J125" s="4" t="s">
        <v>1</v>
      </c>
      <c r="K125" s="4" t="s">
        <v>1</v>
      </c>
      <c r="L125" s="4" t="s">
        <v>38</v>
      </c>
      <c r="M125" s="4" t="s">
        <v>62</v>
      </c>
      <c r="N125" s="4" t="s">
        <v>40</v>
      </c>
      <c r="O125" s="5" t="s">
        <v>141</v>
      </c>
      <c r="P125" s="7">
        <v>72654714</v>
      </c>
      <c r="Q125" s="7">
        <v>0</v>
      </c>
      <c r="R125" s="7">
        <v>5000000</v>
      </c>
      <c r="S125" s="7">
        <v>67654714</v>
      </c>
      <c r="T125" s="7">
        <v>0</v>
      </c>
      <c r="U125" s="7">
        <v>67654714</v>
      </c>
      <c r="V125" s="7">
        <v>0</v>
      </c>
      <c r="W125" s="7">
        <v>43099200</v>
      </c>
      <c r="X125" s="7">
        <v>43099200</v>
      </c>
      <c r="Y125" s="7">
        <v>43099200</v>
      </c>
      <c r="Z125" s="7">
        <v>43099200</v>
      </c>
    </row>
    <row r="126" spans="1:26" ht="22.5" x14ac:dyDescent="0.25">
      <c r="A126" s="4" t="s">
        <v>32</v>
      </c>
      <c r="B126" s="5" t="s">
        <v>33</v>
      </c>
      <c r="C126" s="6" t="s">
        <v>321</v>
      </c>
      <c r="D126" s="4" t="s">
        <v>71</v>
      </c>
      <c r="E126" s="4" t="s">
        <v>82</v>
      </c>
      <c r="F126" s="4" t="s">
        <v>73</v>
      </c>
      <c r="G126" s="4" t="s">
        <v>39</v>
      </c>
      <c r="H126" s="4" t="s">
        <v>37</v>
      </c>
      <c r="I126" s="4" t="s">
        <v>289</v>
      </c>
      <c r="J126" s="4" t="s">
        <v>1</v>
      </c>
      <c r="K126" s="4" t="s">
        <v>1</v>
      </c>
      <c r="L126" s="4" t="s">
        <v>38</v>
      </c>
      <c r="M126" s="4" t="s">
        <v>62</v>
      </c>
      <c r="N126" s="4" t="s">
        <v>40</v>
      </c>
      <c r="O126" s="5" t="s">
        <v>143</v>
      </c>
      <c r="P126" s="7">
        <v>6696248</v>
      </c>
      <c r="Q126" s="7">
        <v>0</v>
      </c>
      <c r="R126" s="7">
        <v>0</v>
      </c>
      <c r="S126" s="7">
        <v>6696248</v>
      </c>
      <c r="T126" s="7">
        <v>0</v>
      </c>
      <c r="U126" s="7">
        <v>6696248</v>
      </c>
      <c r="V126" s="7">
        <v>0</v>
      </c>
      <c r="W126" s="7">
        <v>2555200</v>
      </c>
      <c r="X126" s="7">
        <v>2555200</v>
      </c>
      <c r="Y126" s="7">
        <v>2555200</v>
      </c>
      <c r="Z126" s="7">
        <v>1915400</v>
      </c>
    </row>
    <row r="127" spans="1:26" ht="45" x14ac:dyDescent="0.25">
      <c r="A127" s="4" t="s">
        <v>32</v>
      </c>
      <c r="B127" s="5" t="s">
        <v>33</v>
      </c>
      <c r="C127" s="6" t="s">
        <v>322</v>
      </c>
      <c r="D127" s="4" t="s">
        <v>71</v>
      </c>
      <c r="E127" s="4" t="s">
        <v>82</v>
      </c>
      <c r="F127" s="4" t="s">
        <v>73</v>
      </c>
      <c r="G127" s="4" t="s">
        <v>39</v>
      </c>
      <c r="H127" s="4" t="s">
        <v>37</v>
      </c>
      <c r="I127" s="4" t="s">
        <v>291</v>
      </c>
      <c r="J127" s="4" t="s">
        <v>1</v>
      </c>
      <c r="K127" s="4" t="s">
        <v>1</v>
      </c>
      <c r="L127" s="4" t="s">
        <v>38</v>
      </c>
      <c r="M127" s="4" t="s">
        <v>62</v>
      </c>
      <c r="N127" s="4" t="s">
        <v>40</v>
      </c>
      <c r="O127" s="5" t="s">
        <v>148</v>
      </c>
      <c r="P127" s="7">
        <v>3661326</v>
      </c>
      <c r="Q127" s="7">
        <v>0</v>
      </c>
      <c r="R127" s="7">
        <v>0</v>
      </c>
      <c r="S127" s="7">
        <v>3661326</v>
      </c>
      <c r="T127" s="7">
        <v>0</v>
      </c>
      <c r="U127" s="7">
        <v>3661326</v>
      </c>
      <c r="V127" s="7">
        <v>0</v>
      </c>
      <c r="W127" s="7">
        <v>1591700</v>
      </c>
      <c r="X127" s="7">
        <v>1591700</v>
      </c>
      <c r="Y127" s="7">
        <v>1591700</v>
      </c>
      <c r="Z127" s="7">
        <v>1591700</v>
      </c>
    </row>
    <row r="128" spans="1:26" ht="22.5" x14ac:dyDescent="0.25">
      <c r="A128" s="4" t="s">
        <v>32</v>
      </c>
      <c r="B128" s="5" t="s">
        <v>33</v>
      </c>
      <c r="C128" s="6" t="s">
        <v>323</v>
      </c>
      <c r="D128" s="4" t="s">
        <v>71</v>
      </c>
      <c r="E128" s="4" t="s">
        <v>82</v>
      </c>
      <c r="F128" s="4" t="s">
        <v>73</v>
      </c>
      <c r="G128" s="4" t="s">
        <v>39</v>
      </c>
      <c r="H128" s="4" t="s">
        <v>37</v>
      </c>
      <c r="I128" s="4" t="s">
        <v>293</v>
      </c>
      <c r="J128" s="4" t="s">
        <v>1</v>
      </c>
      <c r="K128" s="4" t="s">
        <v>1</v>
      </c>
      <c r="L128" s="4" t="s">
        <v>38</v>
      </c>
      <c r="M128" s="4" t="s">
        <v>62</v>
      </c>
      <c r="N128" s="4" t="s">
        <v>40</v>
      </c>
      <c r="O128" s="5" t="s">
        <v>150</v>
      </c>
      <c r="P128" s="7">
        <v>24143720</v>
      </c>
      <c r="Q128" s="7">
        <v>0</v>
      </c>
      <c r="R128" s="7">
        <v>0</v>
      </c>
      <c r="S128" s="7">
        <v>24143720</v>
      </c>
      <c r="T128" s="7">
        <v>0</v>
      </c>
      <c r="U128" s="7">
        <v>24143720</v>
      </c>
      <c r="V128" s="7">
        <v>0</v>
      </c>
      <c r="W128" s="7">
        <v>11356600</v>
      </c>
      <c r="X128" s="7">
        <v>11356600</v>
      </c>
      <c r="Y128" s="7">
        <v>11356600</v>
      </c>
      <c r="Z128" s="7">
        <v>9606400</v>
      </c>
    </row>
    <row r="129" spans="1:28" ht="22.5" x14ac:dyDescent="0.25">
      <c r="A129" s="4" t="s">
        <v>32</v>
      </c>
      <c r="B129" s="5" t="s">
        <v>33</v>
      </c>
      <c r="C129" s="6" t="s">
        <v>324</v>
      </c>
      <c r="D129" s="4" t="s">
        <v>71</v>
      </c>
      <c r="E129" s="4" t="s">
        <v>82</v>
      </c>
      <c r="F129" s="4" t="s">
        <v>73</v>
      </c>
      <c r="G129" s="4" t="s">
        <v>39</v>
      </c>
      <c r="H129" s="4" t="s">
        <v>37</v>
      </c>
      <c r="I129" s="4" t="s">
        <v>295</v>
      </c>
      <c r="J129" s="4" t="s">
        <v>1</v>
      </c>
      <c r="K129" s="4" t="s">
        <v>1</v>
      </c>
      <c r="L129" s="4" t="s">
        <v>38</v>
      </c>
      <c r="M129" s="4" t="s">
        <v>62</v>
      </c>
      <c r="N129" s="4" t="s">
        <v>40</v>
      </c>
      <c r="O129" s="5" t="s">
        <v>152</v>
      </c>
      <c r="P129" s="7">
        <v>4023954</v>
      </c>
      <c r="Q129" s="7">
        <v>0</v>
      </c>
      <c r="R129" s="7">
        <v>0</v>
      </c>
      <c r="S129" s="7">
        <v>4023954</v>
      </c>
      <c r="T129" s="7">
        <v>0</v>
      </c>
      <c r="U129" s="7">
        <v>4023954</v>
      </c>
      <c r="V129" s="7">
        <v>0</v>
      </c>
      <c r="W129" s="7">
        <v>1892400</v>
      </c>
      <c r="X129" s="7">
        <v>1892400</v>
      </c>
      <c r="Y129" s="7">
        <v>1892400</v>
      </c>
      <c r="Z129" s="7">
        <v>1892400</v>
      </c>
    </row>
    <row r="130" spans="1:28" ht="22.5" x14ac:dyDescent="0.25">
      <c r="A130" s="4" t="s">
        <v>32</v>
      </c>
      <c r="B130" s="5" t="s">
        <v>33</v>
      </c>
      <c r="C130" s="6" t="s">
        <v>325</v>
      </c>
      <c r="D130" s="4" t="s">
        <v>71</v>
      </c>
      <c r="E130" s="4" t="s">
        <v>82</v>
      </c>
      <c r="F130" s="4" t="s">
        <v>73</v>
      </c>
      <c r="G130" s="4" t="s">
        <v>39</v>
      </c>
      <c r="H130" s="4" t="s">
        <v>37</v>
      </c>
      <c r="I130" s="4" t="s">
        <v>297</v>
      </c>
      <c r="J130" s="4" t="s">
        <v>1</v>
      </c>
      <c r="K130" s="4" t="s">
        <v>1</v>
      </c>
      <c r="L130" s="4" t="s">
        <v>38</v>
      </c>
      <c r="M130" s="4" t="s">
        <v>62</v>
      </c>
      <c r="N130" s="4" t="s">
        <v>40</v>
      </c>
      <c r="O130" s="5" t="s">
        <v>155</v>
      </c>
      <c r="P130" s="7">
        <v>4023954</v>
      </c>
      <c r="Q130" s="7">
        <v>0</v>
      </c>
      <c r="R130" s="7">
        <v>0</v>
      </c>
      <c r="S130" s="7">
        <v>4023954</v>
      </c>
      <c r="T130" s="7">
        <v>0</v>
      </c>
      <c r="U130" s="7">
        <v>4023954</v>
      </c>
      <c r="V130" s="7">
        <v>0</v>
      </c>
      <c r="W130" s="7">
        <v>1892400</v>
      </c>
      <c r="X130" s="7">
        <v>1892400</v>
      </c>
      <c r="Y130" s="7">
        <v>1892400</v>
      </c>
      <c r="Z130" s="7">
        <v>1769685</v>
      </c>
    </row>
    <row r="131" spans="1:28" ht="33.75" x14ac:dyDescent="0.25">
      <c r="A131" s="4" t="s">
        <v>32</v>
      </c>
      <c r="B131" s="5" t="s">
        <v>33</v>
      </c>
      <c r="C131" s="6" t="s">
        <v>326</v>
      </c>
      <c r="D131" s="4" t="s">
        <v>71</v>
      </c>
      <c r="E131" s="4" t="s">
        <v>82</v>
      </c>
      <c r="F131" s="4" t="s">
        <v>73</v>
      </c>
      <c r="G131" s="4" t="s">
        <v>39</v>
      </c>
      <c r="H131" s="4" t="s">
        <v>37</v>
      </c>
      <c r="I131" s="4" t="s">
        <v>299</v>
      </c>
      <c r="J131" s="4" t="s">
        <v>1</v>
      </c>
      <c r="K131" s="4" t="s">
        <v>1</v>
      </c>
      <c r="L131" s="4" t="s">
        <v>38</v>
      </c>
      <c r="M131" s="4" t="s">
        <v>62</v>
      </c>
      <c r="N131" s="4" t="s">
        <v>40</v>
      </c>
      <c r="O131" s="5" t="s">
        <v>157</v>
      </c>
      <c r="P131" s="7">
        <v>8047907</v>
      </c>
      <c r="Q131" s="7">
        <v>0</v>
      </c>
      <c r="R131" s="7">
        <v>0</v>
      </c>
      <c r="S131" s="7">
        <v>8047907</v>
      </c>
      <c r="T131" s="7">
        <v>0</v>
      </c>
      <c r="U131" s="7">
        <v>8047907</v>
      </c>
      <c r="V131" s="7">
        <v>0</v>
      </c>
      <c r="W131" s="7">
        <v>3784900</v>
      </c>
      <c r="X131" s="7">
        <v>3784900</v>
      </c>
      <c r="Y131" s="7">
        <v>3784900</v>
      </c>
      <c r="Z131" s="7">
        <v>3784900</v>
      </c>
    </row>
    <row r="132" spans="1:28" x14ac:dyDescent="0.25">
      <c r="A132" s="4" t="s">
        <v>1</v>
      </c>
      <c r="B132" s="5" t="s">
        <v>1</v>
      </c>
      <c r="C132" s="6" t="s">
        <v>1</v>
      </c>
      <c r="D132" s="4" t="s">
        <v>1</v>
      </c>
      <c r="E132" s="4" t="s">
        <v>1</v>
      </c>
      <c r="F132" s="4" t="s">
        <v>1</v>
      </c>
      <c r="G132" s="4" t="s">
        <v>1</v>
      </c>
      <c r="H132" s="4" t="s">
        <v>1</v>
      </c>
      <c r="I132" s="4" t="s">
        <v>1</v>
      </c>
      <c r="J132" s="4" t="s">
        <v>1</v>
      </c>
      <c r="K132" s="4" t="s">
        <v>1</v>
      </c>
      <c r="L132" s="4" t="s">
        <v>1</v>
      </c>
      <c r="M132" s="4" t="s">
        <v>1</v>
      </c>
      <c r="N132" s="4" t="s">
        <v>1</v>
      </c>
      <c r="O132" s="5" t="s">
        <v>1</v>
      </c>
      <c r="P132" s="7">
        <v>24173829080</v>
      </c>
      <c r="Q132" s="7">
        <v>898510219</v>
      </c>
      <c r="R132" s="7">
        <v>1000680903</v>
      </c>
      <c r="S132" s="7">
        <v>24071658396</v>
      </c>
      <c r="T132" s="7">
        <v>0</v>
      </c>
      <c r="U132" s="7">
        <v>21902223420.790001</v>
      </c>
      <c r="V132" s="7">
        <v>2169434975.21</v>
      </c>
      <c r="W132" s="7">
        <v>13804767837.27</v>
      </c>
      <c r="X132" s="7">
        <v>10796132371.559999</v>
      </c>
      <c r="Y132" s="7">
        <v>10788409758.559999</v>
      </c>
      <c r="Z132" s="7">
        <v>10770080574.41</v>
      </c>
    </row>
    <row r="133" spans="1:28" ht="13.5" customHeight="1" x14ac:dyDescent="0.25">
      <c r="U133" s="8"/>
    </row>
    <row r="134" spans="1:28" x14ac:dyDescent="0.25">
      <c r="U134" s="8"/>
      <c r="X134" s="8"/>
    </row>
    <row r="135" spans="1:28" x14ac:dyDescent="0.25">
      <c r="U135" s="8"/>
    </row>
    <row r="136" spans="1:28" x14ac:dyDescent="0.25">
      <c r="O136" s="10" t="s">
        <v>327</v>
      </c>
      <c r="P136" s="11">
        <f>SUBTOTAL(9,P5:P87)</f>
        <v>15840068800</v>
      </c>
      <c r="Q136" s="11">
        <f t="shared" ref="Q136:Z136" si="0">SUBTOTAL(9,Q5:Q87)</f>
        <v>199852268</v>
      </c>
      <c r="R136" s="11">
        <f t="shared" si="0"/>
        <v>295110952</v>
      </c>
      <c r="S136" s="11">
        <f t="shared" si="0"/>
        <v>15744810116</v>
      </c>
      <c r="T136" s="11">
        <f t="shared" si="0"/>
        <v>0</v>
      </c>
      <c r="U136" s="11">
        <f t="shared" si="0"/>
        <v>15150722313.789997</v>
      </c>
      <c r="V136" s="11">
        <f t="shared" si="0"/>
        <v>594087802.21000004</v>
      </c>
      <c r="W136" s="11">
        <f t="shared" si="0"/>
        <v>9007050110.2199974</v>
      </c>
      <c r="X136" s="11">
        <f t="shared" si="0"/>
        <v>8295152669.5100012</v>
      </c>
      <c r="Y136" s="11">
        <f t="shared" si="0"/>
        <v>8287430056.5100012</v>
      </c>
      <c r="Z136" s="11">
        <f t="shared" si="0"/>
        <v>8285727987.3600016</v>
      </c>
    </row>
    <row r="137" spans="1:28" x14ac:dyDescent="0.25">
      <c r="O137" s="10" t="s">
        <v>331</v>
      </c>
      <c r="P137" s="12">
        <f>+P88</f>
        <v>100000000</v>
      </c>
      <c r="Q137" s="12">
        <f t="shared" ref="Q137:Z137" si="1">+Q88</f>
        <v>0</v>
      </c>
      <c r="R137" s="12">
        <f t="shared" si="1"/>
        <v>0</v>
      </c>
      <c r="S137" s="12">
        <f t="shared" si="1"/>
        <v>100000000</v>
      </c>
      <c r="T137" s="12">
        <f t="shared" si="1"/>
        <v>0</v>
      </c>
      <c r="U137" s="12">
        <f t="shared" si="1"/>
        <v>98785000.409999996</v>
      </c>
      <c r="V137" s="12">
        <f t="shared" si="1"/>
        <v>1214999.5900000001</v>
      </c>
      <c r="W137" s="12">
        <f t="shared" si="1"/>
        <v>98284996.409999996</v>
      </c>
      <c r="X137" s="12">
        <f t="shared" si="1"/>
        <v>64501959.93</v>
      </c>
      <c r="Y137" s="12">
        <f t="shared" si="1"/>
        <v>58568263.130000003</v>
      </c>
      <c r="Z137" s="12">
        <f t="shared" si="1"/>
        <v>58568263.130000003</v>
      </c>
    </row>
    <row r="138" spans="1:28" x14ac:dyDescent="0.25">
      <c r="O138" s="10" t="s">
        <v>328</v>
      </c>
      <c r="P138" s="13">
        <f>SUBTOTAL(9,P89:P108)</f>
        <v>2430000000</v>
      </c>
      <c r="Q138" s="13">
        <f t="shared" ref="Q138:Z138" si="2">SUBTOTAL(9,Q89:Q108)</f>
        <v>310328976</v>
      </c>
      <c r="R138" s="13">
        <f t="shared" si="2"/>
        <v>310328976</v>
      </c>
      <c r="S138" s="13">
        <f t="shared" si="2"/>
        <v>2430000000</v>
      </c>
      <c r="T138" s="13">
        <f t="shared" si="2"/>
        <v>0</v>
      </c>
      <c r="U138" s="13">
        <f t="shared" si="2"/>
        <v>2424120000</v>
      </c>
      <c r="V138" s="13">
        <f t="shared" si="2"/>
        <v>5880000</v>
      </c>
      <c r="W138" s="13">
        <f t="shared" si="2"/>
        <v>1394923167</v>
      </c>
      <c r="X138" s="13">
        <f t="shared" si="2"/>
        <v>1394839567</v>
      </c>
      <c r="Y138" s="13">
        <f t="shared" si="2"/>
        <v>1394839567</v>
      </c>
      <c r="Z138" s="13">
        <f t="shared" si="2"/>
        <v>1384892867</v>
      </c>
    </row>
    <row r="139" spans="1:28" x14ac:dyDescent="0.25">
      <c r="O139" s="10" t="s">
        <v>329</v>
      </c>
      <c r="P139" s="14">
        <f>SUBTOTAL(9,P109:P110)</f>
        <v>3500000000</v>
      </c>
      <c r="Q139" s="14">
        <f t="shared" ref="Q139:AB139" si="3">SUBTOTAL(9,Q109:Q110)</f>
        <v>281001500</v>
      </c>
      <c r="R139" s="14">
        <f t="shared" si="3"/>
        <v>0</v>
      </c>
      <c r="S139" s="14">
        <f t="shared" si="3"/>
        <v>3781001500</v>
      </c>
      <c r="T139" s="14">
        <f t="shared" si="3"/>
        <v>0</v>
      </c>
      <c r="U139" s="14">
        <f t="shared" si="3"/>
        <v>2382220746</v>
      </c>
      <c r="V139" s="14">
        <f t="shared" si="3"/>
        <v>1398780754</v>
      </c>
      <c r="W139" s="14">
        <f t="shared" si="3"/>
        <v>2128584770.05</v>
      </c>
      <c r="X139" s="14">
        <f t="shared" si="3"/>
        <v>335456719.05000001</v>
      </c>
      <c r="Y139" s="14">
        <f t="shared" si="3"/>
        <v>335456719.05000001</v>
      </c>
      <c r="Z139" s="14">
        <f t="shared" si="3"/>
        <v>335456719.05000001</v>
      </c>
      <c r="AA139">
        <f t="shared" si="3"/>
        <v>0</v>
      </c>
      <c r="AB139" s="14">
        <f t="shared" si="3"/>
        <v>0</v>
      </c>
    </row>
    <row r="140" spans="1:28" x14ac:dyDescent="0.25">
      <c r="O140" s="10" t="s">
        <v>330</v>
      </c>
      <c r="P140" s="15">
        <f>SUBTOTAL(9,P111:P131)</f>
        <v>2983069280</v>
      </c>
      <c r="Q140" s="15">
        <f t="shared" ref="Q140:Z140" si="4">SUBTOTAL(9,Q111:Q131)</f>
        <v>388328975</v>
      </c>
      <c r="R140" s="15">
        <f t="shared" si="4"/>
        <v>395240975</v>
      </c>
      <c r="S140" s="15">
        <f t="shared" si="4"/>
        <v>2976157280</v>
      </c>
      <c r="T140" s="15">
        <f t="shared" si="4"/>
        <v>0</v>
      </c>
      <c r="U140" s="15">
        <f t="shared" si="4"/>
        <v>2134160361</v>
      </c>
      <c r="V140" s="15">
        <f t="shared" si="4"/>
        <v>841996919</v>
      </c>
      <c r="W140" s="15">
        <f t="shared" si="4"/>
        <v>1372565872</v>
      </c>
      <c r="X140" s="15">
        <f t="shared" si="4"/>
        <v>869039498</v>
      </c>
      <c r="Y140" s="15">
        <f t="shared" si="4"/>
        <v>869039498</v>
      </c>
      <c r="Z140" s="15">
        <f t="shared" si="4"/>
        <v>862359083</v>
      </c>
    </row>
    <row r="141" spans="1:28" x14ac:dyDescent="0.25">
      <c r="O141" s="10" t="s">
        <v>332</v>
      </c>
      <c r="P141" s="17">
        <f>SUM(P136:P140)</f>
        <v>24853138080</v>
      </c>
      <c r="Q141" s="17">
        <f t="shared" ref="Q141:AB141" si="5">SUM(Q136:Q140)</f>
        <v>1179511719</v>
      </c>
      <c r="R141" s="17">
        <f t="shared" si="5"/>
        <v>1000680903</v>
      </c>
      <c r="S141" s="17">
        <f t="shared" si="5"/>
        <v>25031968896</v>
      </c>
      <c r="T141" s="17">
        <f t="shared" si="5"/>
        <v>0</v>
      </c>
      <c r="U141" s="17">
        <f t="shared" si="5"/>
        <v>22190008421.199997</v>
      </c>
      <c r="V141" s="17">
        <f t="shared" si="5"/>
        <v>2841960474.8000002</v>
      </c>
      <c r="W141" s="17">
        <f t="shared" si="5"/>
        <v>14001408915.679996</v>
      </c>
      <c r="X141" s="17">
        <f t="shared" si="5"/>
        <v>10958990413.490002</v>
      </c>
      <c r="Y141" s="17">
        <f t="shared" si="5"/>
        <v>10945334103.690001</v>
      </c>
      <c r="Z141" s="17">
        <f t="shared" si="5"/>
        <v>10927004919.540001</v>
      </c>
      <c r="AA141" s="17">
        <f t="shared" si="5"/>
        <v>0</v>
      </c>
      <c r="AB141" s="17">
        <f t="shared" si="5"/>
        <v>0</v>
      </c>
    </row>
    <row r="143" spans="1:28" x14ac:dyDescent="0.25">
      <c r="P143" s="18">
        <f>+P137+P138+P139+P140+281001500</f>
        <v>9294070780</v>
      </c>
      <c r="Q143" s="18">
        <f t="shared" ref="Q143:Z143" si="6">+Q137+Q138+Q139+Q140</f>
        <v>979659451</v>
      </c>
      <c r="R143" s="18">
        <f t="shared" si="6"/>
        <v>705569951</v>
      </c>
      <c r="S143" s="18">
        <f t="shared" si="6"/>
        <v>9287158780</v>
      </c>
      <c r="T143" s="18">
        <f t="shared" si="6"/>
        <v>0</v>
      </c>
      <c r="U143" s="18">
        <f t="shared" si="6"/>
        <v>7039286107.4099998</v>
      </c>
      <c r="V143" s="18">
        <f t="shared" si="6"/>
        <v>2247872672.5900002</v>
      </c>
      <c r="W143" s="18">
        <f t="shared" si="6"/>
        <v>4994358805.46</v>
      </c>
      <c r="X143" s="18">
        <f t="shared" si="6"/>
        <v>2663837743.98</v>
      </c>
      <c r="Y143" s="18">
        <f t="shared" si="6"/>
        <v>2657904047.1800003</v>
      </c>
      <c r="Z143" s="18">
        <f t="shared" si="6"/>
        <v>2641276932.1800003</v>
      </c>
    </row>
    <row r="144" spans="1:28" x14ac:dyDescent="0.25">
      <c r="W144" s="16"/>
      <c r="X144" s="16"/>
      <c r="Y144" s="16"/>
    </row>
    <row r="145" spans="23:26" x14ac:dyDescent="0.25">
      <c r="W145" s="16"/>
      <c r="X145" s="16"/>
      <c r="Y145" s="16"/>
    </row>
    <row r="146" spans="23:26" x14ac:dyDescent="0.25">
      <c r="Y146" s="16"/>
      <c r="Z146" s="16"/>
    </row>
    <row r="147" spans="23:26" x14ac:dyDescent="0.25">
      <c r="X147" s="8"/>
      <c r="Y147" s="16"/>
    </row>
  </sheetData>
  <autoFilter ref="A4:Z134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pageSetUpPr fitToPage="1"/>
  </sheetPr>
  <dimension ref="B1:Z56"/>
  <sheetViews>
    <sheetView showGridLines="0" tabSelected="1" zoomScaleNormal="100" workbookViewId="0">
      <selection activeCell="L13" sqref="L13"/>
    </sheetView>
  </sheetViews>
  <sheetFormatPr baseColWidth="10" defaultRowHeight="12" x14ac:dyDescent="0.2"/>
  <cols>
    <col min="1" max="2" width="6.28515625" style="131" customWidth="1"/>
    <col min="3" max="6" width="5.28515625" style="131" customWidth="1"/>
    <col min="7" max="7" width="5" style="131" customWidth="1"/>
    <col min="8" max="8" width="8.7109375" style="131" customWidth="1"/>
    <col min="9" max="9" width="5" style="131" customWidth="1"/>
    <col min="10" max="10" width="5.28515625" style="131" customWidth="1"/>
    <col min="11" max="11" width="46.140625" style="131" customWidth="1"/>
    <col min="12" max="12" width="19.28515625" style="131" bestFit="1" customWidth="1"/>
    <col min="13" max="13" width="18.28515625" style="131" customWidth="1"/>
    <col min="14" max="14" width="17.5703125" style="131" customWidth="1"/>
    <col min="15" max="15" width="19.85546875" style="131" customWidth="1"/>
    <col min="16" max="16" width="18.140625" style="131" bestFit="1" customWidth="1"/>
    <col min="17" max="17" width="19.28515625" style="131" bestFit="1" customWidth="1"/>
    <col min="18" max="18" width="18.140625" style="131" bestFit="1" customWidth="1"/>
    <col min="19" max="19" width="21.5703125" style="131" customWidth="1"/>
    <col min="20" max="20" width="19.28515625" style="131" customWidth="1"/>
    <col min="21" max="21" width="21.42578125" style="131" customWidth="1"/>
    <col min="22" max="22" width="19.85546875" style="131" customWidth="1"/>
    <col min="23" max="23" width="12.7109375" style="131" customWidth="1"/>
    <col min="24" max="25" width="11.7109375" style="131" customWidth="1"/>
    <col min="26" max="31" width="0" style="131" hidden="1" customWidth="1"/>
    <col min="32" max="16384" width="11.42578125" style="131"/>
  </cols>
  <sheetData>
    <row r="1" spans="2:26" x14ac:dyDescent="0.2">
      <c r="B1" s="130" t="s">
        <v>1</v>
      </c>
      <c r="C1" s="130" t="s">
        <v>1</v>
      </c>
      <c r="D1" s="130" t="s">
        <v>1</v>
      </c>
      <c r="E1" s="130" t="s">
        <v>1</v>
      </c>
      <c r="F1" s="130" t="s">
        <v>1</v>
      </c>
      <c r="G1" s="130" t="s">
        <v>1</v>
      </c>
      <c r="H1" s="130" t="s">
        <v>1</v>
      </c>
      <c r="I1" s="130" t="s">
        <v>1</v>
      </c>
      <c r="J1" s="130" t="s">
        <v>1</v>
      </c>
      <c r="K1" s="130" t="s">
        <v>1</v>
      </c>
      <c r="L1" s="130" t="s">
        <v>1</v>
      </c>
      <c r="M1" s="130" t="s">
        <v>1</v>
      </c>
      <c r="N1" s="130" t="s">
        <v>1</v>
      </c>
      <c r="O1" s="130" t="s">
        <v>1</v>
      </c>
      <c r="P1" s="130" t="s">
        <v>1</v>
      </c>
      <c r="Q1" s="130" t="s">
        <v>1</v>
      </c>
      <c r="R1" s="130" t="s">
        <v>1</v>
      </c>
      <c r="S1" s="130" t="s">
        <v>1</v>
      </c>
      <c r="T1" s="130" t="s">
        <v>1</v>
      </c>
      <c r="U1" s="130" t="s">
        <v>1</v>
      </c>
      <c r="V1" s="130" t="s">
        <v>1</v>
      </c>
    </row>
    <row r="2" spans="2:26" ht="14.25" x14ac:dyDescent="0.2">
      <c r="B2" s="223" t="s">
        <v>347</v>
      </c>
      <c r="C2" s="223"/>
      <c r="D2" s="223"/>
      <c r="E2" s="223"/>
      <c r="F2" s="223"/>
      <c r="G2" s="223"/>
      <c r="H2" s="223"/>
      <c r="I2" s="223"/>
      <c r="J2" s="223"/>
      <c r="K2" s="223"/>
      <c r="L2" s="223"/>
      <c r="M2" s="223"/>
      <c r="N2" s="223"/>
      <c r="O2" s="223"/>
      <c r="P2" s="223"/>
      <c r="Q2" s="223"/>
      <c r="R2" s="223"/>
      <c r="S2" s="223"/>
      <c r="T2" s="223"/>
      <c r="U2" s="223"/>
      <c r="V2" s="223"/>
      <c r="W2" s="223"/>
      <c r="X2" s="223"/>
      <c r="Y2" s="223"/>
      <c r="Z2" s="132"/>
    </row>
    <row r="3" spans="2:26" ht="14.25" x14ac:dyDescent="0.2">
      <c r="B3" s="223" t="s">
        <v>348</v>
      </c>
      <c r="C3" s="223"/>
      <c r="D3" s="223"/>
      <c r="E3" s="223"/>
      <c r="F3" s="223"/>
      <c r="G3" s="223"/>
      <c r="H3" s="223"/>
      <c r="I3" s="223"/>
      <c r="J3" s="223"/>
      <c r="K3" s="223"/>
      <c r="L3" s="223"/>
      <c r="M3" s="223"/>
      <c r="N3" s="223"/>
      <c r="O3" s="223"/>
      <c r="P3" s="223"/>
      <c r="Q3" s="223"/>
      <c r="R3" s="223"/>
      <c r="S3" s="223"/>
      <c r="T3" s="223"/>
      <c r="U3" s="223"/>
      <c r="V3" s="223"/>
      <c r="W3" s="223"/>
      <c r="X3" s="223"/>
      <c r="Y3" s="223"/>
      <c r="Z3" s="133"/>
    </row>
    <row r="4" spans="2:26" ht="14.25" x14ac:dyDescent="0.2">
      <c r="B4" s="223" t="s">
        <v>393</v>
      </c>
      <c r="C4" s="223"/>
      <c r="D4" s="223"/>
      <c r="E4" s="223"/>
      <c r="F4" s="223"/>
      <c r="G4" s="223"/>
      <c r="H4" s="223"/>
      <c r="I4" s="223"/>
      <c r="J4" s="223"/>
      <c r="K4" s="223"/>
      <c r="L4" s="223"/>
      <c r="M4" s="223"/>
      <c r="N4" s="223"/>
      <c r="O4" s="223"/>
      <c r="P4" s="223"/>
      <c r="Q4" s="223"/>
      <c r="R4" s="223"/>
      <c r="S4" s="223"/>
      <c r="T4" s="223"/>
      <c r="U4" s="223"/>
      <c r="V4" s="223"/>
      <c r="W4" s="223"/>
      <c r="X4" s="223"/>
      <c r="Y4" s="223"/>
      <c r="Z4" s="132" t="str">
        <f>+TRIM(B4)</f>
        <v>Ejecución Presupuestal Acumulada a 30 de Junio de 2018</v>
      </c>
    </row>
    <row r="5" spans="2:26" ht="15" thickBot="1" x14ac:dyDescent="0.25">
      <c r="B5" s="134" t="s">
        <v>1</v>
      </c>
      <c r="C5" s="134" t="s">
        <v>1</v>
      </c>
      <c r="D5" s="134" t="s">
        <v>1</v>
      </c>
      <c r="E5" s="134" t="s">
        <v>1</v>
      </c>
      <c r="F5" s="134" t="s">
        <v>1</v>
      </c>
      <c r="G5" s="134" t="s">
        <v>1</v>
      </c>
      <c r="H5" s="134" t="s">
        <v>1</v>
      </c>
      <c r="I5" s="134" t="s">
        <v>1</v>
      </c>
      <c r="J5" s="134" t="s">
        <v>1</v>
      </c>
      <c r="K5" s="134" t="s">
        <v>1</v>
      </c>
      <c r="L5" s="134" t="s">
        <v>1</v>
      </c>
      <c r="M5" s="134" t="s">
        <v>1</v>
      </c>
      <c r="N5" s="134" t="s">
        <v>1</v>
      </c>
      <c r="O5" s="134" t="s">
        <v>1</v>
      </c>
      <c r="P5" s="134" t="s">
        <v>1</v>
      </c>
      <c r="Q5" s="134" t="s">
        <v>1</v>
      </c>
      <c r="R5" s="134" t="s">
        <v>1</v>
      </c>
      <c r="S5" s="134" t="s">
        <v>1</v>
      </c>
      <c r="T5" s="134" t="s">
        <v>1</v>
      </c>
      <c r="U5" s="134" t="s">
        <v>1</v>
      </c>
      <c r="V5" s="134" t="s">
        <v>1</v>
      </c>
      <c r="W5" s="135"/>
      <c r="X5" s="135"/>
      <c r="Y5" s="135"/>
    </row>
    <row r="6" spans="2:26" ht="39" customHeight="1" thickBot="1" x14ac:dyDescent="0.25">
      <c r="B6" s="188" t="s">
        <v>9</v>
      </c>
      <c r="C6" s="189" t="s">
        <v>10</v>
      </c>
      <c r="D6" s="189" t="s">
        <v>11</v>
      </c>
      <c r="E6" s="189" t="s">
        <v>12</v>
      </c>
      <c r="F6" s="189" t="s">
        <v>13</v>
      </c>
      <c r="G6" s="189" t="s">
        <v>14</v>
      </c>
      <c r="H6" s="189" t="s">
        <v>17</v>
      </c>
      <c r="I6" s="189" t="s">
        <v>18</v>
      </c>
      <c r="J6" s="189" t="s">
        <v>19</v>
      </c>
      <c r="K6" s="189" t="s">
        <v>20</v>
      </c>
      <c r="L6" s="189" t="s">
        <v>21</v>
      </c>
      <c r="M6" s="189" t="s">
        <v>22</v>
      </c>
      <c r="N6" s="189" t="s">
        <v>23</v>
      </c>
      <c r="O6" s="191" t="s">
        <v>24</v>
      </c>
      <c r="P6" s="189" t="s">
        <v>25</v>
      </c>
      <c r="Q6" s="189" t="s">
        <v>26</v>
      </c>
      <c r="R6" s="189" t="s">
        <v>27</v>
      </c>
      <c r="S6" s="190" t="s">
        <v>28</v>
      </c>
      <c r="T6" s="192" t="s">
        <v>29</v>
      </c>
      <c r="U6" s="189" t="s">
        <v>30</v>
      </c>
      <c r="V6" s="193" t="s">
        <v>31</v>
      </c>
      <c r="W6" s="195" t="s">
        <v>342</v>
      </c>
      <c r="X6" s="194" t="s">
        <v>343</v>
      </c>
      <c r="Y6" s="196" t="s">
        <v>344</v>
      </c>
    </row>
    <row r="7" spans="2:26" ht="24" customHeight="1" x14ac:dyDescent="0.2">
      <c r="B7" s="136" t="s">
        <v>35</v>
      </c>
      <c r="C7" s="137" t="s">
        <v>36</v>
      </c>
      <c r="D7" s="137" t="s">
        <v>37</v>
      </c>
      <c r="E7" s="137" t="s">
        <v>36</v>
      </c>
      <c r="F7" s="137" t="s">
        <v>36</v>
      </c>
      <c r="G7" s="137"/>
      <c r="H7" s="137" t="s">
        <v>38</v>
      </c>
      <c r="I7" s="137">
        <v>10</v>
      </c>
      <c r="J7" s="137" t="s">
        <v>40</v>
      </c>
      <c r="K7" s="138" t="str">
        <f>+'datos iniciales'!O5</f>
        <v>SUELDOS DE PERSONAL DE NOMINA</v>
      </c>
      <c r="L7" s="138">
        <f>+'datos iniciales'!P5</f>
        <v>8267869021</v>
      </c>
      <c r="M7" s="138">
        <f>+'datos iniciales'!Q5</f>
        <v>0</v>
      </c>
      <c r="N7" s="138">
        <f>+'datos iniciales'!R5</f>
        <v>0</v>
      </c>
      <c r="O7" s="138">
        <f>+'datos iniciales'!S5</f>
        <v>8267869021</v>
      </c>
      <c r="P7" s="138">
        <f>+'datos iniciales'!T5</f>
        <v>0</v>
      </c>
      <c r="Q7" s="138">
        <f>+'datos iniciales'!U5</f>
        <v>8267869021</v>
      </c>
      <c r="R7" s="138">
        <f>+'datos iniciales'!V5</f>
        <v>0</v>
      </c>
      <c r="S7" s="138">
        <f>+'datos iniciales'!W5</f>
        <v>4330213910</v>
      </c>
      <c r="T7" s="138">
        <f>+'datos iniciales'!X5</f>
        <v>4330213910</v>
      </c>
      <c r="U7" s="138">
        <f>+'datos iniciales'!Y5</f>
        <v>4330213910</v>
      </c>
      <c r="V7" s="138">
        <f>+'datos iniciales'!Z5</f>
        <v>4330213910</v>
      </c>
      <c r="W7" s="174">
        <f t="shared" ref="W7:W11" si="0">+S7/O7*100</f>
        <v>52.374002285249802</v>
      </c>
      <c r="X7" s="174">
        <f>+T7/O7*100</f>
        <v>52.374002285249802</v>
      </c>
      <c r="Y7" s="175">
        <f t="shared" ref="Y7" si="1">+V7/O7*100</f>
        <v>52.374002285249802</v>
      </c>
    </row>
    <row r="8" spans="2:26" ht="24" customHeight="1" x14ac:dyDescent="0.2">
      <c r="B8" s="139" t="s">
        <v>35</v>
      </c>
      <c r="C8" s="140" t="s">
        <v>36</v>
      </c>
      <c r="D8" s="140" t="s">
        <v>37</v>
      </c>
      <c r="E8" s="140" t="s">
        <v>36</v>
      </c>
      <c r="F8" s="140" t="s">
        <v>43</v>
      </c>
      <c r="G8" s="140"/>
      <c r="H8" s="140" t="s">
        <v>38</v>
      </c>
      <c r="I8" s="140">
        <v>10</v>
      </c>
      <c r="J8" s="140" t="s">
        <v>40</v>
      </c>
      <c r="K8" s="141" t="str">
        <f>+'datos iniciales'!O6</f>
        <v>PRIMA TECNICA</v>
      </c>
      <c r="L8" s="141">
        <f>+'datos iniciales'!P6</f>
        <v>977407797</v>
      </c>
      <c r="M8" s="141">
        <f>+'datos iniciales'!Q6</f>
        <v>0</v>
      </c>
      <c r="N8" s="141">
        <f>+'datos iniciales'!R6</f>
        <v>0</v>
      </c>
      <c r="O8" s="141">
        <f>+'datos iniciales'!S6</f>
        <v>977407797</v>
      </c>
      <c r="P8" s="141">
        <f>+'datos iniciales'!T6</f>
        <v>0</v>
      </c>
      <c r="Q8" s="141">
        <f>+'datos iniciales'!U6</f>
        <v>977407797</v>
      </c>
      <c r="R8" s="141">
        <f>+'datos iniciales'!V6</f>
        <v>0</v>
      </c>
      <c r="S8" s="141">
        <f>+'datos iniciales'!W6</f>
        <v>628355932</v>
      </c>
      <c r="T8" s="141">
        <f>+'datos iniciales'!X6</f>
        <v>628355932</v>
      </c>
      <c r="U8" s="141">
        <f>+'datos iniciales'!Y6</f>
        <v>628355932</v>
      </c>
      <c r="V8" s="141">
        <f>+'datos iniciales'!Z6</f>
        <v>628355932</v>
      </c>
      <c r="W8" s="176">
        <f t="shared" si="0"/>
        <v>64.288000763718074</v>
      </c>
      <c r="X8" s="176">
        <f t="shared" ref="X8:X10" si="2">+T8/O8*100</f>
        <v>64.288000763718074</v>
      </c>
      <c r="Y8" s="177">
        <f t="shared" ref="Y8:Y10" si="3">+V8/O8*100</f>
        <v>64.288000763718074</v>
      </c>
    </row>
    <row r="9" spans="2:26" ht="24" customHeight="1" x14ac:dyDescent="0.2">
      <c r="B9" s="139" t="s">
        <v>35</v>
      </c>
      <c r="C9" s="140" t="s">
        <v>36</v>
      </c>
      <c r="D9" s="140" t="s">
        <v>37</v>
      </c>
      <c r="E9" s="140" t="s">
        <v>36</v>
      </c>
      <c r="F9" s="140" t="s">
        <v>46</v>
      </c>
      <c r="G9" s="140"/>
      <c r="H9" s="140" t="s">
        <v>38</v>
      </c>
      <c r="I9" s="140">
        <v>10</v>
      </c>
      <c r="J9" s="140" t="s">
        <v>40</v>
      </c>
      <c r="K9" s="141" t="str">
        <f>+'datos iniciales'!O7</f>
        <v>OTROS</v>
      </c>
      <c r="L9" s="141">
        <f>+'datos iniciales'!P7</f>
        <v>2501347519</v>
      </c>
      <c r="M9" s="141">
        <f>+'datos iniciales'!Q7</f>
        <v>0</v>
      </c>
      <c r="N9" s="141">
        <f>+'datos iniciales'!R7</f>
        <v>0</v>
      </c>
      <c r="O9" s="141">
        <f>+'datos iniciales'!S7</f>
        <v>2501347519</v>
      </c>
      <c r="P9" s="141">
        <f>+'datos iniciales'!T7</f>
        <v>0</v>
      </c>
      <c r="Q9" s="141">
        <f>+'datos iniciales'!U7</f>
        <v>2501347519</v>
      </c>
      <c r="R9" s="141">
        <f>+'datos iniciales'!V7</f>
        <v>0</v>
      </c>
      <c r="S9" s="141">
        <f>+'datos iniciales'!W7</f>
        <v>1205321146</v>
      </c>
      <c r="T9" s="141">
        <f>+'datos iniciales'!X7</f>
        <v>1205321146</v>
      </c>
      <c r="U9" s="141">
        <f>+'datos iniciales'!Y7</f>
        <v>1205321146</v>
      </c>
      <c r="V9" s="141">
        <f>+'datos iniciales'!Z7</f>
        <v>821200553</v>
      </c>
      <c r="W9" s="176">
        <f t="shared" si="0"/>
        <v>48.186872749367858</v>
      </c>
      <c r="X9" s="176">
        <f t="shared" si="2"/>
        <v>48.186872749367858</v>
      </c>
      <c r="Y9" s="177">
        <f t="shared" si="3"/>
        <v>32.830326324600563</v>
      </c>
    </row>
    <row r="10" spans="2:26" ht="24" customHeight="1" x14ac:dyDescent="0.2">
      <c r="B10" s="139" t="s">
        <v>35</v>
      </c>
      <c r="C10" s="140" t="s">
        <v>36</v>
      </c>
      <c r="D10" s="140" t="s">
        <v>37</v>
      </c>
      <c r="E10" s="140" t="s">
        <v>36</v>
      </c>
      <c r="F10" s="140" t="s">
        <v>49</v>
      </c>
      <c r="G10" s="140"/>
      <c r="H10" s="140" t="s">
        <v>38</v>
      </c>
      <c r="I10" s="140">
        <v>10</v>
      </c>
      <c r="J10" s="140" t="s">
        <v>40</v>
      </c>
      <c r="K10" s="141" t="str">
        <f>+'datos iniciales'!O8</f>
        <v>HORAS EXTRAS, DIAS FESTIVOS E INDEMNIZACION POR VACACIONES</v>
      </c>
      <c r="L10" s="141">
        <f>+'datos iniciales'!P8</f>
        <v>283427174</v>
      </c>
      <c r="M10" s="141">
        <f>+'datos iniciales'!Q8</f>
        <v>0</v>
      </c>
      <c r="N10" s="141">
        <f>+'datos iniciales'!R8</f>
        <v>0</v>
      </c>
      <c r="O10" s="141">
        <f>+'datos iniciales'!S8</f>
        <v>283427174</v>
      </c>
      <c r="P10" s="141">
        <f>+'datos iniciales'!T8</f>
        <v>0</v>
      </c>
      <c r="Q10" s="141">
        <f>+'datos iniciales'!U8</f>
        <v>283427174</v>
      </c>
      <c r="R10" s="141">
        <f>+'datos iniciales'!V8</f>
        <v>0</v>
      </c>
      <c r="S10" s="141">
        <f>+'datos iniciales'!W8</f>
        <v>68491883</v>
      </c>
      <c r="T10" s="141">
        <f>+'datos iniciales'!X8</f>
        <v>68491883</v>
      </c>
      <c r="U10" s="141">
        <f>+'datos iniciales'!Y8</f>
        <v>68491883</v>
      </c>
      <c r="V10" s="141">
        <f>+'datos iniciales'!Z8</f>
        <v>68491883</v>
      </c>
      <c r="W10" s="176">
        <f t="shared" si="0"/>
        <v>24.165602060443224</v>
      </c>
      <c r="X10" s="176">
        <f t="shared" si="2"/>
        <v>24.165602060443224</v>
      </c>
      <c r="Y10" s="177">
        <f t="shared" si="3"/>
        <v>24.165602060443224</v>
      </c>
    </row>
    <row r="11" spans="2:26" ht="24" customHeight="1" x14ac:dyDescent="0.2">
      <c r="B11" s="139" t="s">
        <v>35</v>
      </c>
      <c r="C11" s="140" t="s">
        <v>36</v>
      </c>
      <c r="D11" s="140" t="s">
        <v>37</v>
      </c>
      <c r="E11" s="140" t="s">
        <v>52</v>
      </c>
      <c r="F11" s="140"/>
      <c r="G11" s="140"/>
      <c r="H11" s="140" t="s">
        <v>38</v>
      </c>
      <c r="I11" s="140">
        <v>10</v>
      </c>
      <c r="J11" s="140" t="s">
        <v>40</v>
      </c>
      <c r="K11" s="141" t="str">
        <f>+'datos iniciales'!O9</f>
        <v>SERVICIOS PERSONALES INDIRECTOS</v>
      </c>
      <c r="L11" s="141">
        <f>+'datos iniciales'!P9</f>
        <v>124423893</v>
      </c>
      <c r="M11" s="141">
        <f>+'datos iniciales'!Q9</f>
        <v>0</v>
      </c>
      <c r="N11" s="141">
        <f>+'datos iniciales'!R9</f>
        <v>0</v>
      </c>
      <c r="O11" s="141">
        <f>+'datos iniciales'!S9</f>
        <v>124423893</v>
      </c>
      <c r="P11" s="141">
        <f>+'datos iniciales'!T9</f>
        <v>0</v>
      </c>
      <c r="Q11" s="141">
        <f>+'datos iniciales'!U9</f>
        <v>103244184</v>
      </c>
      <c r="R11" s="141">
        <f>+'datos iniciales'!V9</f>
        <v>21179709</v>
      </c>
      <c r="S11" s="141">
        <f>+'datos iniciales'!W9</f>
        <v>100964600</v>
      </c>
      <c r="T11" s="141">
        <f>+'datos iniciales'!X9</f>
        <v>80857400</v>
      </c>
      <c r="U11" s="141">
        <f>+'datos iniciales'!Y9</f>
        <v>80857400</v>
      </c>
      <c r="V11" s="141">
        <f>+'datos iniciales'!Z9</f>
        <v>73662500</v>
      </c>
      <c r="W11" s="176">
        <f t="shared" si="0"/>
        <v>81.145668702071546</v>
      </c>
      <c r="X11" s="176">
        <f t="shared" ref="X11" si="4">+T11/O11*100</f>
        <v>64.985428481971709</v>
      </c>
      <c r="Y11" s="177">
        <f t="shared" ref="Y11" si="5">+V11/O11*100</f>
        <v>59.202857444751388</v>
      </c>
    </row>
    <row r="12" spans="2:26" ht="24" customHeight="1" thickBot="1" x14ac:dyDescent="0.25">
      <c r="B12" s="142" t="s">
        <v>35</v>
      </c>
      <c r="C12" s="143" t="s">
        <v>36</v>
      </c>
      <c r="D12" s="143" t="s">
        <v>37</v>
      </c>
      <c r="E12" s="143" t="s">
        <v>46</v>
      </c>
      <c r="F12" s="143"/>
      <c r="G12" s="143"/>
      <c r="H12" s="143" t="s">
        <v>38</v>
      </c>
      <c r="I12" s="143">
        <v>10</v>
      </c>
      <c r="J12" s="143" t="s">
        <v>40</v>
      </c>
      <c r="K12" s="144" t="str">
        <f>+'datos iniciales'!O10</f>
        <v>CONTRIBUCIONES INHERENTES A LA NOMINA SECTOR PRIVADO Y PUBLICO</v>
      </c>
      <c r="L12" s="144">
        <f>+'datos iniciales'!P10</f>
        <v>2949091156</v>
      </c>
      <c r="M12" s="144">
        <f>+'datos iniciales'!Q10</f>
        <v>0</v>
      </c>
      <c r="N12" s="144">
        <f>+'datos iniciales'!R10</f>
        <v>0</v>
      </c>
      <c r="O12" s="144">
        <f>+'datos iniciales'!S10</f>
        <v>2949091156</v>
      </c>
      <c r="P12" s="144">
        <f>+'datos iniciales'!T10</f>
        <v>0</v>
      </c>
      <c r="Q12" s="144">
        <f>+'datos iniciales'!U10</f>
        <v>2949091156</v>
      </c>
      <c r="R12" s="144">
        <f>+'datos iniciales'!V10</f>
        <v>0</v>
      </c>
      <c r="S12" s="144">
        <f>+'datos iniciales'!W10</f>
        <v>1901668208</v>
      </c>
      <c r="T12" s="144">
        <f>+'datos iniciales'!X10</f>
        <v>1901668208</v>
      </c>
      <c r="U12" s="144">
        <f>+'datos iniciales'!Y10</f>
        <v>1901668208</v>
      </c>
      <c r="V12" s="144">
        <f>+'datos iniciales'!Z10</f>
        <v>1757958362.0899999</v>
      </c>
      <c r="W12" s="178">
        <f t="shared" ref="W12" si="6">+S12/O12*100</f>
        <v>64.483195242405728</v>
      </c>
      <c r="X12" s="178">
        <f t="shared" ref="X12" si="7">+T12/O12*100</f>
        <v>64.483195242405728</v>
      </c>
      <c r="Y12" s="179">
        <f t="shared" ref="Y12" si="8">+V12/O12*100</f>
        <v>59.610173748389897</v>
      </c>
    </row>
    <row r="13" spans="2:26" ht="15.75" customHeight="1" thickBot="1" x14ac:dyDescent="0.25">
      <c r="B13" s="145"/>
      <c r="C13" s="145"/>
      <c r="D13" s="145"/>
      <c r="E13" s="145"/>
      <c r="F13" s="145"/>
      <c r="G13" s="145"/>
      <c r="H13" s="145"/>
      <c r="I13" s="145"/>
      <c r="J13" s="145"/>
      <c r="K13" s="146"/>
      <c r="L13" s="147"/>
      <c r="M13" s="147"/>
      <c r="N13" s="147"/>
      <c r="O13" s="147"/>
      <c r="P13" s="147"/>
      <c r="Q13" s="147"/>
      <c r="R13" s="147"/>
      <c r="S13" s="147"/>
      <c r="T13" s="147"/>
      <c r="U13" s="147"/>
      <c r="V13" s="147"/>
      <c r="W13" s="180"/>
      <c r="X13" s="180"/>
      <c r="Y13" s="180"/>
    </row>
    <row r="14" spans="2:26" ht="24" customHeight="1" x14ac:dyDescent="0.2">
      <c r="B14" s="136" t="s">
        <v>35</v>
      </c>
      <c r="C14" s="137">
        <v>2</v>
      </c>
      <c r="D14" s="137">
        <v>0</v>
      </c>
      <c r="E14" s="137">
        <v>3</v>
      </c>
      <c r="F14" s="137"/>
      <c r="G14" s="137"/>
      <c r="H14" s="137" t="s">
        <v>38</v>
      </c>
      <c r="I14" s="137">
        <v>10</v>
      </c>
      <c r="J14" s="137" t="s">
        <v>40</v>
      </c>
      <c r="K14" s="138" t="str">
        <f>+'datos iniciales'!O11</f>
        <v>IMPUESTOS Y MULTAS</v>
      </c>
      <c r="L14" s="138">
        <f>+'datos iniciales'!P11</f>
        <v>29870000</v>
      </c>
      <c r="M14" s="138">
        <f>+'datos iniciales'!Q11</f>
        <v>8095000</v>
      </c>
      <c r="N14" s="138">
        <f>+'datos iniciales'!R11</f>
        <v>0</v>
      </c>
      <c r="O14" s="138">
        <f>+'datos iniciales'!S11</f>
        <v>37965000</v>
      </c>
      <c r="P14" s="138">
        <f>+'datos iniciales'!T11</f>
        <v>0</v>
      </c>
      <c r="Q14" s="138">
        <f>+'datos iniciales'!U11</f>
        <v>37965000</v>
      </c>
      <c r="R14" s="138">
        <f>+'datos iniciales'!V11</f>
        <v>0</v>
      </c>
      <c r="S14" s="138">
        <f>+'datos iniciales'!W11</f>
        <v>37944600</v>
      </c>
      <c r="T14" s="138">
        <f>+'datos iniciales'!X11</f>
        <v>37944600</v>
      </c>
      <c r="U14" s="138">
        <f>+'datos iniciales'!Y11</f>
        <v>37944600</v>
      </c>
      <c r="V14" s="138">
        <f>+'datos iniciales'!Z11</f>
        <v>37944600</v>
      </c>
      <c r="W14" s="174">
        <f>+S14/O14*100</f>
        <v>99.946266297905964</v>
      </c>
      <c r="X14" s="174">
        <f t="shared" ref="X14:X15" si="9">+T14/O14*100</f>
        <v>99.946266297905964</v>
      </c>
      <c r="Y14" s="175">
        <f t="shared" ref="Y14:Y15" si="10">+V14/O14*100</f>
        <v>99.946266297905964</v>
      </c>
    </row>
    <row r="15" spans="2:26" ht="24" customHeight="1" thickBot="1" x14ac:dyDescent="0.25">
      <c r="B15" s="142" t="s">
        <v>35</v>
      </c>
      <c r="C15" s="143">
        <v>2</v>
      </c>
      <c r="D15" s="143">
        <v>0</v>
      </c>
      <c r="E15" s="143">
        <v>4</v>
      </c>
      <c r="F15" s="143"/>
      <c r="G15" s="143"/>
      <c r="H15" s="143" t="s">
        <v>38</v>
      </c>
      <c r="I15" s="143">
        <v>10</v>
      </c>
      <c r="J15" s="143" t="s">
        <v>40</v>
      </c>
      <c r="K15" s="144" t="str">
        <f>+'datos iniciales'!O12</f>
        <v>ADQUISICION DE BIENES Y SERVICIOS</v>
      </c>
      <c r="L15" s="144">
        <f>+'datos iniciales'!P12</f>
        <v>2601173403</v>
      </c>
      <c r="M15" s="144">
        <f>+'datos iniciales'!Q12</f>
        <v>0</v>
      </c>
      <c r="N15" s="144">
        <f>+'datos iniciales'!R12</f>
        <v>8095000</v>
      </c>
      <c r="O15" s="144">
        <f>+'datos iniciales'!S12</f>
        <v>2593078403</v>
      </c>
      <c r="P15" s="144">
        <f>+'datos iniciales'!T12</f>
        <v>0</v>
      </c>
      <c r="Q15" s="144">
        <f>+'datos iniciales'!U12</f>
        <v>1840951708.53</v>
      </c>
      <c r="R15" s="144">
        <f>+'datos iniciales'!V12</f>
        <v>752126694.47000003</v>
      </c>
      <c r="S15" s="144">
        <f>+'datos iniciales'!W12</f>
        <v>1328184912.9100001</v>
      </c>
      <c r="T15" s="144">
        <f>+'datos iniciales'!X12</f>
        <v>668498674.42999995</v>
      </c>
      <c r="U15" s="144">
        <f>+'datos iniciales'!Y12</f>
        <v>668498674.42999995</v>
      </c>
      <c r="V15" s="144">
        <f>+'datos iniciales'!Z12</f>
        <v>668498674.42999995</v>
      </c>
      <c r="W15" s="178">
        <f>+S15/O15*100</f>
        <v>51.220391615362971</v>
      </c>
      <c r="X15" s="178">
        <f t="shared" si="9"/>
        <v>25.780118088855176</v>
      </c>
      <c r="Y15" s="179">
        <f t="shared" si="10"/>
        <v>25.780118088855176</v>
      </c>
    </row>
    <row r="16" spans="2:26" ht="15.75" customHeight="1" thickBot="1" x14ac:dyDescent="0.25">
      <c r="B16" s="145"/>
      <c r="C16" s="145"/>
      <c r="D16" s="145"/>
      <c r="E16" s="145"/>
      <c r="F16" s="145"/>
      <c r="G16" s="145"/>
      <c r="H16" s="145"/>
      <c r="I16" s="145"/>
      <c r="J16" s="145"/>
      <c r="K16" s="146"/>
      <c r="L16" s="147"/>
      <c r="M16" s="147"/>
      <c r="N16" s="147"/>
      <c r="O16" s="147"/>
      <c r="P16" s="147"/>
      <c r="Q16" s="147"/>
      <c r="R16" s="147"/>
      <c r="S16" s="147"/>
      <c r="T16" s="147"/>
      <c r="U16" s="147"/>
      <c r="V16" s="147"/>
      <c r="W16" s="180"/>
      <c r="X16" s="180"/>
      <c r="Y16" s="180"/>
    </row>
    <row r="17" spans="2:25" ht="24" customHeight="1" x14ac:dyDescent="0.2">
      <c r="B17" s="136" t="s">
        <v>35</v>
      </c>
      <c r="C17" s="137" t="s">
        <v>57</v>
      </c>
      <c r="D17" s="137" t="s">
        <v>52</v>
      </c>
      <c r="E17" s="137" t="s">
        <v>36</v>
      </c>
      <c r="F17" s="137" t="s">
        <v>36</v>
      </c>
      <c r="G17" s="137"/>
      <c r="H17" s="137" t="s">
        <v>38</v>
      </c>
      <c r="I17" s="137" t="s">
        <v>62</v>
      </c>
      <c r="J17" s="137" t="s">
        <v>63</v>
      </c>
      <c r="K17" s="138" t="str">
        <f>+'datos iniciales'!O13</f>
        <v>CUOTA DE AUDITAJE CONTRANAL</v>
      </c>
      <c r="L17" s="138">
        <f>+'datos iniciales'!P13</f>
        <v>31035181</v>
      </c>
      <c r="M17" s="138">
        <f>+'datos iniciales'!Q13</f>
        <v>0</v>
      </c>
      <c r="N17" s="138">
        <f>+'datos iniciales'!R13</f>
        <v>0</v>
      </c>
      <c r="O17" s="138">
        <f>+'datos iniciales'!S13</f>
        <v>31035181</v>
      </c>
      <c r="P17" s="138">
        <f>+'datos iniciales'!T13</f>
        <v>0</v>
      </c>
      <c r="Q17" s="138">
        <f>+'datos iniciales'!U13</f>
        <v>0</v>
      </c>
      <c r="R17" s="138">
        <f>+'datos iniciales'!V13</f>
        <v>31035181</v>
      </c>
      <c r="S17" s="138">
        <f>+'datos iniciales'!W13</f>
        <v>0</v>
      </c>
      <c r="T17" s="138">
        <f>+'datos iniciales'!X13</f>
        <v>0</v>
      </c>
      <c r="U17" s="138">
        <f>+'datos iniciales'!Y13</f>
        <v>0</v>
      </c>
      <c r="V17" s="138">
        <f>+'datos iniciales'!Z13</f>
        <v>0</v>
      </c>
      <c r="W17" s="174">
        <f t="shared" ref="W17:W19" si="11">+S17/O17*100</f>
        <v>0</v>
      </c>
      <c r="X17" s="174">
        <f t="shared" ref="X17:X19" si="12">+T17/O17*100</f>
        <v>0</v>
      </c>
      <c r="Y17" s="175">
        <f t="shared" ref="Y17:Y19" si="13">+V17/O17*100</f>
        <v>0</v>
      </c>
    </row>
    <row r="18" spans="2:25" ht="24" customHeight="1" x14ac:dyDescent="0.2">
      <c r="B18" s="139" t="s">
        <v>35</v>
      </c>
      <c r="C18" s="140" t="s">
        <v>57</v>
      </c>
      <c r="D18" s="140" t="s">
        <v>46</v>
      </c>
      <c r="E18" s="140" t="s">
        <v>36</v>
      </c>
      <c r="F18" s="140" t="s">
        <v>36</v>
      </c>
      <c r="G18" s="140"/>
      <c r="H18" s="140" t="s">
        <v>38</v>
      </c>
      <c r="I18" s="140" t="s">
        <v>39</v>
      </c>
      <c r="J18" s="140" t="s">
        <v>40</v>
      </c>
      <c r="K18" s="141" t="str">
        <f>+'datos iniciales'!O14</f>
        <v>MESADAS PENSIONALES</v>
      </c>
      <c r="L18" s="141">
        <f>+'datos iniciales'!P14</f>
        <v>200432232</v>
      </c>
      <c r="M18" s="141">
        <f>+'datos iniciales'!Q14</f>
        <v>0</v>
      </c>
      <c r="N18" s="141">
        <f>+'datos iniciales'!R14</f>
        <v>0</v>
      </c>
      <c r="O18" s="141">
        <f>+'datos iniciales'!S14</f>
        <v>200432232</v>
      </c>
      <c r="P18" s="141">
        <f>+'datos iniciales'!T14</f>
        <v>0</v>
      </c>
      <c r="Q18" s="141">
        <f>+'datos iniciales'!U14</f>
        <v>200432232</v>
      </c>
      <c r="R18" s="141">
        <f>+'datos iniciales'!V14</f>
        <v>0</v>
      </c>
      <c r="S18" s="141">
        <f>+'datos iniciales'!W14</f>
        <v>105639037</v>
      </c>
      <c r="T18" s="141">
        <f>+'datos iniciales'!X14</f>
        <v>105639037</v>
      </c>
      <c r="U18" s="141">
        <f>+'datos iniciales'!Y14</f>
        <v>105639037</v>
      </c>
      <c r="V18" s="141">
        <f>+'datos iniciales'!Z14</f>
        <v>105639037</v>
      </c>
      <c r="W18" s="176"/>
      <c r="X18" s="176"/>
      <c r="Y18" s="177"/>
    </row>
    <row r="19" spans="2:25" ht="24" customHeight="1" thickBot="1" x14ac:dyDescent="0.25">
      <c r="B19" s="142" t="s">
        <v>35</v>
      </c>
      <c r="C19" s="143" t="s">
        <v>57</v>
      </c>
      <c r="D19" s="143" t="s">
        <v>68</v>
      </c>
      <c r="E19" s="143" t="s">
        <v>36</v>
      </c>
      <c r="F19" s="143" t="s">
        <v>36</v>
      </c>
      <c r="G19" s="143"/>
      <c r="H19" s="143" t="s">
        <v>38</v>
      </c>
      <c r="I19" s="143" t="s">
        <v>39</v>
      </c>
      <c r="J19" s="143" t="s">
        <v>40</v>
      </c>
      <c r="K19" s="144" t="str">
        <f>+'datos iniciales'!O15</f>
        <v>SENTENCIAS Y CONCILIACIONES</v>
      </c>
      <c r="L19" s="144">
        <f>+'datos iniciales'!P15</f>
        <v>321358083</v>
      </c>
      <c r="M19" s="144">
        <f>+'datos iniciales'!Q15</f>
        <v>0</v>
      </c>
      <c r="N19" s="144">
        <f>+'datos iniciales'!R15</f>
        <v>0</v>
      </c>
      <c r="O19" s="144">
        <f>+'datos iniciales'!S15</f>
        <v>321358083</v>
      </c>
      <c r="P19" s="144">
        <f>+'datos iniciales'!T15</f>
        <v>0</v>
      </c>
      <c r="Q19" s="144">
        <f>+'datos iniciales'!U15</f>
        <v>4000000</v>
      </c>
      <c r="R19" s="144">
        <f>+'datos iniciales'!V15</f>
        <v>317358083</v>
      </c>
      <c r="S19" s="144">
        <f>+'datos iniciales'!W15</f>
        <v>4000000</v>
      </c>
      <c r="T19" s="144">
        <f>+'datos iniciales'!X15</f>
        <v>4000000</v>
      </c>
      <c r="U19" s="144">
        <f>+'datos iniciales'!Y15</f>
        <v>4000000</v>
      </c>
      <c r="V19" s="144">
        <f>+'datos iniciales'!Z15</f>
        <v>4000000</v>
      </c>
      <c r="W19" s="178">
        <f t="shared" si="11"/>
        <v>1.2447174076526961</v>
      </c>
      <c r="X19" s="178">
        <f t="shared" si="12"/>
        <v>1.2447174076526961</v>
      </c>
      <c r="Y19" s="179">
        <f t="shared" si="13"/>
        <v>1.2447174076526961</v>
      </c>
    </row>
    <row r="20" spans="2:25" ht="14.25" customHeight="1" x14ac:dyDescent="0.2">
      <c r="B20" s="151"/>
      <c r="C20" s="151"/>
      <c r="D20" s="151"/>
      <c r="E20" s="151"/>
      <c r="F20" s="151"/>
      <c r="G20" s="151"/>
      <c r="H20" s="151"/>
      <c r="I20" s="151"/>
      <c r="J20" s="151"/>
      <c r="K20" s="186"/>
      <c r="L20" s="186"/>
      <c r="M20" s="186"/>
      <c r="N20" s="186"/>
      <c r="O20" s="186"/>
      <c r="P20" s="186"/>
      <c r="Q20" s="186"/>
      <c r="R20" s="186"/>
      <c r="S20" s="186"/>
      <c r="T20" s="186"/>
      <c r="U20" s="186"/>
      <c r="V20" s="186"/>
      <c r="W20" s="187"/>
      <c r="X20" s="187"/>
      <c r="Y20" s="187"/>
    </row>
    <row r="21" spans="2:25" ht="3" customHeight="1" thickBot="1" x14ac:dyDescent="0.25">
      <c r="B21" s="145"/>
      <c r="C21" s="145"/>
      <c r="D21" s="145"/>
      <c r="E21" s="145"/>
      <c r="F21" s="145"/>
      <c r="G21" s="145"/>
      <c r="H21" s="145"/>
      <c r="I21" s="145"/>
      <c r="J21" s="145"/>
      <c r="K21" s="146"/>
      <c r="L21" s="147"/>
      <c r="M21" s="147"/>
      <c r="N21" s="147"/>
      <c r="O21" s="147"/>
      <c r="P21" s="147"/>
      <c r="Q21" s="147"/>
      <c r="R21" s="147"/>
      <c r="S21" s="147"/>
      <c r="T21" s="147"/>
      <c r="U21" s="147"/>
      <c r="V21" s="147"/>
      <c r="W21" s="180"/>
      <c r="X21" s="180"/>
      <c r="Y21" s="180"/>
    </row>
    <row r="22" spans="2:25" ht="33" customHeight="1" x14ac:dyDescent="0.2">
      <c r="B22" s="136" t="s">
        <v>71</v>
      </c>
      <c r="C22" s="137" t="s">
        <v>379</v>
      </c>
      <c r="D22" s="137" t="s">
        <v>73</v>
      </c>
      <c r="E22" s="137" t="s">
        <v>36</v>
      </c>
      <c r="F22" s="137"/>
      <c r="G22" s="137"/>
      <c r="H22" s="137" t="s">
        <v>38</v>
      </c>
      <c r="I22" s="137" t="s">
        <v>39</v>
      </c>
      <c r="J22" s="137" t="s">
        <v>40</v>
      </c>
      <c r="K22" s="148" t="s">
        <v>375</v>
      </c>
      <c r="L22" s="138">
        <f>+'datos iniciales'!P16</f>
        <v>6900000000</v>
      </c>
      <c r="M22" s="138">
        <f>+'datos iniciales'!Q16</f>
        <v>0</v>
      </c>
      <c r="N22" s="138">
        <f>+'datos iniciales'!R16</f>
        <v>0</v>
      </c>
      <c r="O22" s="138">
        <f>+'datos iniciales'!S16</f>
        <v>6900000000</v>
      </c>
      <c r="P22" s="138">
        <f>+'datos iniciales'!T16</f>
        <v>290000000</v>
      </c>
      <c r="Q22" s="138">
        <f>+'datos iniciales'!U16</f>
        <v>5890816100</v>
      </c>
      <c r="R22" s="138">
        <f>+'datos iniciales'!V16</f>
        <v>719183900</v>
      </c>
      <c r="S22" s="138">
        <f>+'datos iniciales'!W16</f>
        <v>5890816100</v>
      </c>
      <c r="T22" s="138">
        <f>+'datos iniciales'!X16</f>
        <v>181930000</v>
      </c>
      <c r="U22" s="138">
        <f>+'datos iniciales'!Y16</f>
        <v>181930000</v>
      </c>
      <c r="V22" s="138">
        <f>+'datos iniciales'!Z16</f>
        <v>181930000</v>
      </c>
      <c r="W22" s="174">
        <f t="shared" ref="W22:W29" si="14">+S22/O22*100</f>
        <v>85.374146376811595</v>
      </c>
      <c r="X22" s="174">
        <f t="shared" ref="X22:X29" si="15">+T22/O22*100</f>
        <v>2.6366666666666667</v>
      </c>
      <c r="Y22" s="175">
        <f t="shared" ref="Y22:Y29" si="16">+V22/O22*100</f>
        <v>2.6366666666666667</v>
      </c>
    </row>
    <row r="23" spans="2:25" ht="36" x14ac:dyDescent="0.2">
      <c r="B23" s="139" t="s">
        <v>71</v>
      </c>
      <c r="C23" s="140" t="s">
        <v>384</v>
      </c>
      <c r="D23" s="140" t="s">
        <v>73</v>
      </c>
      <c r="E23" s="140" t="s">
        <v>36</v>
      </c>
      <c r="F23" s="140"/>
      <c r="G23" s="140"/>
      <c r="H23" s="140" t="s">
        <v>38</v>
      </c>
      <c r="I23" s="140" t="s">
        <v>39</v>
      </c>
      <c r="J23" s="140" t="s">
        <v>40</v>
      </c>
      <c r="K23" s="149" t="s">
        <v>385</v>
      </c>
      <c r="L23" s="141">
        <f>+'datos iniciales'!P17</f>
        <v>310000000</v>
      </c>
      <c r="M23" s="141">
        <f>+'datos iniciales'!Q17</f>
        <v>0</v>
      </c>
      <c r="N23" s="141">
        <f>+'datos iniciales'!R17</f>
        <v>0</v>
      </c>
      <c r="O23" s="141">
        <f>+'datos iniciales'!S17</f>
        <v>310000000</v>
      </c>
      <c r="P23" s="141">
        <f>+'datos iniciales'!T17</f>
        <v>0</v>
      </c>
      <c r="Q23" s="141">
        <f>+'datos iniciales'!U17</f>
        <v>307937600</v>
      </c>
      <c r="R23" s="141">
        <f>+'datos iniciales'!V17</f>
        <v>2062400</v>
      </c>
      <c r="S23" s="141">
        <f>+'datos iniciales'!W17</f>
        <v>307937600</v>
      </c>
      <c r="T23" s="141">
        <f>+'datos iniciales'!X17</f>
        <v>276584000</v>
      </c>
      <c r="U23" s="141">
        <f>+'datos iniciales'!Y17</f>
        <v>276584000</v>
      </c>
      <c r="V23" s="141">
        <f>+'datos iniciales'!Z17</f>
        <v>276584000</v>
      </c>
      <c r="W23" s="176">
        <f t="shared" si="14"/>
        <v>99.334709677419355</v>
      </c>
      <c r="X23" s="176">
        <f t="shared" si="15"/>
        <v>89.220645161290321</v>
      </c>
      <c r="Y23" s="177">
        <f t="shared" si="16"/>
        <v>89.220645161290321</v>
      </c>
    </row>
    <row r="24" spans="2:25" ht="36" x14ac:dyDescent="0.2">
      <c r="B24" s="139" t="s">
        <v>71</v>
      </c>
      <c r="C24" s="140" t="s">
        <v>384</v>
      </c>
      <c r="D24" s="140" t="s">
        <v>73</v>
      </c>
      <c r="E24" s="140" t="s">
        <v>36</v>
      </c>
      <c r="F24" s="140"/>
      <c r="G24" s="140"/>
      <c r="H24" s="140" t="s">
        <v>38</v>
      </c>
      <c r="I24" s="140" t="s">
        <v>62</v>
      </c>
      <c r="J24" s="140" t="s">
        <v>63</v>
      </c>
      <c r="K24" s="149" t="s">
        <v>385</v>
      </c>
      <c r="L24" s="141">
        <f>+'datos iniciales'!P18</f>
        <v>0</v>
      </c>
      <c r="M24" s="141">
        <f>+'datos iniciales'!Q18</f>
        <v>4000000000</v>
      </c>
      <c r="N24" s="141">
        <f>+'datos iniciales'!R18</f>
        <v>0</v>
      </c>
      <c r="O24" s="141">
        <f>+'datos iniciales'!S18</f>
        <v>4000000000</v>
      </c>
      <c r="P24" s="141">
        <f>+'datos iniciales'!T18</f>
        <v>0</v>
      </c>
      <c r="Q24" s="141">
        <f>+'datos iniciales'!U18</f>
        <v>3031919879</v>
      </c>
      <c r="R24" s="141">
        <f>+'datos iniciales'!V18</f>
        <v>968080121</v>
      </c>
      <c r="S24" s="141">
        <f>+'datos iniciales'!W18</f>
        <v>2696183640.5</v>
      </c>
      <c r="T24" s="141">
        <f>+'datos iniciales'!X18</f>
        <v>1479770701.5</v>
      </c>
      <c r="U24" s="141">
        <f>+'datos iniciales'!Y18</f>
        <v>1479320316</v>
      </c>
      <c r="V24" s="141">
        <f>+'datos iniciales'!Z18</f>
        <v>1442767315.5</v>
      </c>
      <c r="W24" s="176">
        <f t="shared" si="14"/>
        <v>67.404591012500006</v>
      </c>
      <c r="X24" s="176">
        <f t="shared" si="15"/>
        <v>36.994267537500001</v>
      </c>
      <c r="Y24" s="177">
        <f t="shared" si="16"/>
        <v>36.069182887499998</v>
      </c>
    </row>
    <row r="25" spans="2:25" ht="36" x14ac:dyDescent="0.2">
      <c r="B25" s="139" t="s">
        <v>71</v>
      </c>
      <c r="C25" s="140" t="s">
        <v>384</v>
      </c>
      <c r="D25" s="140" t="s">
        <v>73</v>
      </c>
      <c r="E25" s="140" t="s">
        <v>52</v>
      </c>
      <c r="F25" s="140"/>
      <c r="G25" s="140"/>
      <c r="H25" s="140" t="s">
        <v>38</v>
      </c>
      <c r="I25" s="140" t="s">
        <v>39</v>
      </c>
      <c r="J25" s="140" t="s">
        <v>40</v>
      </c>
      <c r="K25" s="149" t="s">
        <v>387</v>
      </c>
      <c r="L25" s="141">
        <f>+'datos iniciales'!P19</f>
        <v>2650000000</v>
      </c>
      <c r="M25" s="141">
        <f>+'datos iniciales'!Q19</f>
        <v>0</v>
      </c>
      <c r="N25" s="141">
        <f>+'datos iniciales'!R19</f>
        <v>0</v>
      </c>
      <c r="O25" s="141">
        <f>+'datos iniciales'!S19</f>
        <v>2650000000</v>
      </c>
      <c r="P25" s="141">
        <f>+'datos iniciales'!T19</f>
        <v>0</v>
      </c>
      <c r="Q25" s="141">
        <f>+'datos iniciales'!U19</f>
        <v>2644552601</v>
      </c>
      <c r="R25" s="141">
        <f>+'datos iniciales'!V19</f>
        <v>5447399</v>
      </c>
      <c r="S25" s="141">
        <f>+'datos iniciales'!W19</f>
        <v>1655058142</v>
      </c>
      <c r="T25" s="141">
        <f>+'datos iniciales'!X19</f>
        <v>1486599642</v>
      </c>
      <c r="U25" s="141">
        <f>+'datos iniciales'!Y19</f>
        <v>1486599642</v>
      </c>
      <c r="V25" s="141">
        <f>+'datos iniciales'!Z19</f>
        <v>1455683903</v>
      </c>
      <c r="W25" s="176">
        <f t="shared" si="14"/>
        <v>62.455024226415091</v>
      </c>
      <c r="X25" s="176">
        <f t="shared" si="15"/>
        <v>56.098099698113217</v>
      </c>
      <c r="Y25" s="177">
        <f t="shared" si="16"/>
        <v>54.931468037735854</v>
      </c>
    </row>
    <row r="26" spans="2:25" ht="36" x14ac:dyDescent="0.2">
      <c r="B26" s="139" t="s">
        <v>71</v>
      </c>
      <c r="C26" s="140" t="s">
        <v>384</v>
      </c>
      <c r="D26" s="140" t="s">
        <v>73</v>
      </c>
      <c r="E26" s="140" t="s">
        <v>52</v>
      </c>
      <c r="F26" s="140"/>
      <c r="G26" s="140"/>
      <c r="H26" s="140" t="s">
        <v>38</v>
      </c>
      <c r="I26" s="140" t="s">
        <v>62</v>
      </c>
      <c r="J26" s="140" t="s">
        <v>63</v>
      </c>
      <c r="K26" s="149" t="s">
        <v>387</v>
      </c>
      <c r="L26" s="141">
        <f>+'datos iniciales'!P20</f>
        <v>0</v>
      </c>
      <c r="M26" s="141">
        <f>+'datos iniciales'!Q20</f>
        <v>5000000000</v>
      </c>
      <c r="N26" s="141">
        <f>+'datos iniciales'!R20</f>
        <v>0</v>
      </c>
      <c r="O26" s="141">
        <f>+'datos iniciales'!S20</f>
        <v>5000000000</v>
      </c>
      <c r="P26" s="141">
        <f>+'datos iniciales'!T20</f>
        <v>0</v>
      </c>
      <c r="Q26" s="141">
        <f>+'datos iniciales'!U20</f>
        <v>4009765998</v>
      </c>
      <c r="R26" s="141">
        <f>+'datos iniciales'!V20</f>
        <v>990234002</v>
      </c>
      <c r="S26" s="141">
        <f>+'datos iniciales'!W20</f>
        <v>3132354071.5</v>
      </c>
      <c r="T26" s="141">
        <f>+'datos iniciales'!X20</f>
        <v>1374158586.5</v>
      </c>
      <c r="U26" s="141">
        <f>+'datos iniciales'!Y20</f>
        <v>1374158586.5</v>
      </c>
      <c r="V26" s="141">
        <f>+'datos iniciales'!Z20</f>
        <v>1372120350.5</v>
      </c>
      <c r="W26" s="176">
        <f t="shared" si="14"/>
        <v>62.647081429999993</v>
      </c>
      <c r="X26" s="176">
        <f t="shared" si="15"/>
        <v>27.483171729999999</v>
      </c>
      <c r="Y26" s="177">
        <f t="shared" si="16"/>
        <v>27.442407009999997</v>
      </c>
    </row>
    <row r="27" spans="2:25" ht="33.75" customHeight="1" x14ac:dyDescent="0.2">
      <c r="B27" s="139" t="s">
        <v>71</v>
      </c>
      <c r="C27" s="140" t="s">
        <v>381</v>
      </c>
      <c r="D27" s="140" t="s">
        <v>73</v>
      </c>
      <c r="E27" s="140" t="s">
        <v>36</v>
      </c>
      <c r="F27" s="140"/>
      <c r="G27" s="140"/>
      <c r="H27" s="140" t="s">
        <v>38</v>
      </c>
      <c r="I27" s="140" t="s">
        <v>39</v>
      </c>
      <c r="J27" s="140" t="s">
        <v>40</v>
      </c>
      <c r="K27" s="149" t="s">
        <v>376</v>
      </c>
      <c r="L27" s="141">
        <f>+'datos iniciales'!P21</f>
        <v>90678600</v>
      </c>
      <c r="M27" s="141">
        <f>+'datos iniciales'!Q21</f>
        <v>0</v>
      </c>
      <c r="N27" s="141">
        <f>+'datos iniciales'!R21</f>
        <v>0</v>
      </c>
      <c r="O27" s="141">
        <f>+'datos iniciales'!S21</f>
        <v>90678600</v>
      </c>
      <c r="P27" s="141">
        <f>+'datos iniciales'!T21</f>
        <v>0</v>
      </c>
      <c r="Q27" s="141">
        <f>+'datos iniciales'!U21</f>
        <v>90286552.870000005</v>
      </c>
      <c r="R27" s="141">
        <f>+'datos iniciales'!V21</f>
        <v>392047.13</v>
      </c>
      <c r="S27" s="141">
        <f>+'datos iniciales'!W21</f>
        <v>90286552.870000005</v>
      </c>
      <c r="T27" s="141">
        <f>+'datos iniciales'!X21</f>
        <v>0</v>
      </c>
      <c r="U27" s="141">
        <f>+'datos iniciales'!Y21</f>
        <v>0</v>
      </c>
      <c r="V27" s="141">
        <f>+'datos iniciales'!Z21</f>
        <v>0</v>
      </c>
      <c r="W27" s="176">
        <f t="shared" si="14"/>
        <v>99.567651981834743</v>
      </c>
      <c r="X27" s="176">
        <f t="shared" si="15"/>
        <v>0</v>
      </c>
      <c r="Y27" s="177">
        <f t="shared" si="16"/>
        <v>0</v>
      </c>
    </row>
    <row r="28" spans="2:25" ht="36" x14ac:dyDescent="0.2">
      <c r="B28" s="139" t="s">
        <v>71</v>
      </c>
      <c r="C28" s="140" t="s">
        <v>381</v>
      </c>
      <c r="D28" s="140" t="s">
        <v>73</v>
      </c>
      <c r="E28" s="140" t="s">
        <v>52</v>
      </c>
      <c r="F28" s="140"/>
      <c r="G28" s="140"/>
      <c r="H28" s="140" t="s">
        <v>38</v>
      </c>
      <c r="I28" s="140" t="s">
        <v>39</v>
      </c>
      <c r="J28" s="140" t="s">
        <v>40</v>
      </c>
      <c r="K28" s="149" t="s">
        <v>83</v>
      </c>
      <c r="L28" s="141">
        <f>+'datos iniciales'!P22</f>
        <v>2040000000</v>
      </c>
      <c r="M28" s="141">
        <f>+'datos iniciales'!Q22</f>
        <v>0</v>
      </c>
      <c r="N28" s="141">
        <f>+'datos iniciales'!R22</f>
        <v>0</v>
      </c>
      <c r="O28" s="141">
        <f>+'datos iniciales'!S22</f>
        <v>2040000000</v>
      </c>
      <c r="P28" s="141">
        <f>+'datos iniciales'!T22</f>
        <v>200000000</v>
      </c>
      <c r="Q28" s="141">
        <f>+'datos iniciales'!U22</f>
        <v>1721197508.5799999</v>
      </c>
      <c r="R28" s="141">
        <f>+'datos iniciales'!V22</f>
        <v>118802491.42</v>
      </c>
      <c r="S28" s="141">
        <f>+'datos iniciales'!W22</f>
        <v>1063416402.53</v>
      </c>
      <c r="T28" s="141">
        <f>+'datos iniciales'!X22</f>
        <v>773666578</v>
      </c>
      <c r="U28" s="141">
        <f>+'datos iniciales'!Y22</f>
        <v>773666578</v>
      </c>
      <c r="V28" s="141">
        <f>+'datos iniciales'!Z22</f>
        <v>752307502</v>
      </c>
      <c r="W28" s="176">
        <f t="shared" si="14"/>
        <v>52.128255025980387</v>
      </c>
      <c r="X28" s="176">
        <f t="shared" si="15"/>
        <v>37.924832254901965</v>
      </c>
      <c r="Y28" s="177">
        <f t="shared" si="16"/>
        <v>36.877818725490194</v>
      </c>
    </row>
    <row r="29" spans="2:25" ht="36.75" thickBot="1" x14ac:dyDescent="0.25">
      <c r="B29" s="142" t="s">
        <v>71</v>
      </c>
      <c r="C29" s="143" t="s">
        <v>381</v>
      </c>
      <c r="D29" s="143" t="s">
        <v>73</v>
      </c>
      <c r="E29" s="143" t="s">
        <v>52</v>
      </c>
      <c r="F29" s="143"/>
      <c r="G29" s="143"/>
      <c r="H29" s="143" t="s">
        <v>38</v>
      </c>
      <c r="I29" s="143" t="s">
        <v>62</v>
      </c>
      <c r="J29" s="143" t="s">
        <v>63</v>
      </c>
      <c r="K29" s="150" t="s">
        <v>83</v>
      </c>
      <c r="L29" s="144">
        <f>+'datos iniciales'!P23</f>
        <v>0</v>
      </c>
      <c r="M29" s="144">
        <f>+'datos iniciales'!Q23</f>
        <v>1000000000</v>
      </c>
      <c r="N29" s="144">
        <f>+'datos iniciales'!R23</f>
        <v>0</v>
      </c>
      <c r="O29" s="144">
        <f>+'datos iniciales'!S23</f>
        <v>1000000000</v>
      </c>
      <c r="P29" s="144">
        <f>+'datos iniciales'!T23</f>
        <v>0</v>
      </c>
      <c r="Q29" s="144">
        <f>+'datos iniciales'!U23</f>
        <v>480007046</v>
      </c>
      <c r="R29" s="144">
        <f>+'datos iniciales'!V23</f>
        <v>519992954</v>
      </c>
      <c r="S29" s="144">
        <f>+'datos iniciales'!W23</f>
        <v>74552128</v>
      </c>
      <c r="T29" s="144">
        <f>+'datos iniciales'!X23</f>
        <v>0</v>
      </c>
      <c r="U29" s="144">
        <f>+'datos iniciales'!Y23</f>
        <v>0</v>
      </c>
      <c r="V29" s="144">
        <f>+'datos iniciales'!Z23</f>
        <v>0</v>
      </c>
      <c r="W29" s="178">
        <f t="shared" si="14"/>
        <v>7.4552128</v>
      </c>
      <c r="X29" s="178">
        <f t="shared" si="15"/>
        <v>0</v>
      </c>
      <c r="Y29" s="179">
        <f t="shared" si="16"/>
        <v>0</v>
      </c>
    </row>
    <row r="30" spans="2:25" ht="18" customHeight="1" thickBot="1" x14ac:dyDescent="0.25">
      <c r="B30" s="151" t="s">
        <v>1</v>
      </c>
      <c r="C30" s="151" t="s">
        <v>1</v>
      </c>
      <c r="D30" s="151" t="s">
        <v>1</v>
      </c>
      <c r="E30" s="151" t="s">
        <v>1</v>
      </c>
      <c r="F30" s="151" t="s">
        <v>1</v>
      </c>
      <c r="G30" s="151" t="s">
        <v>1</v>
      </c>
      <c r="H30" s="151" t="s">
        <v>1</v>
      </c>
      <c r="I30" s="151" t="s">
        <v>1</v>
      </c>
      <c r="J30" s="151" t="s">
        <v>1</v>
      </c>
      <c r="K30" s="152" t="s">
        <v>341</v>
      </c>
      <c r="L30" s="204">
        <f t="shared" ref="L30:V30" si="17">+SUM(L7:L12)+SUM(L14:L15)+SUM(L17:L19)+SUM(L22:L29)</f>
        <v>30278114059</v>
      </c>
      <c r="M30" s="204">
        <f t="shared" si="17"/>
        <v>10008095000</v>
      </c>
      <c r="N30" s="204">
        <f t="shared" si="17"/>
        <v>8095000</v>
      </c>
      <c r="O30" s="204">
        <f t="shared" si="17"/>
        <v>40278114059</v>
      </c>
      <c r="P30" s="204">
        <f t="shared" si="17"/>
        <v>490000000</v>
      </c>
      <c r="Q30" s="204">
        <f t="shared" si="17"/>
        <v>35342219076.980003</v>
      </c>
      <c r="R30" s="204">
        <f t="shared" si="17"/>
        <v>4445894982.0200005</v>
      </c>
      <c r="S30" s="204">
        <f t="shared" si="17"/>
        <v>24621388866.310001</v>
      </c>
      <c r="T30" s="204">
        <f t="shared" si="17"/>
        <v>14603700298.43</v>
      </c>
      <c r="U30" s="204">
        <f t="shared" si="17"/>
        <v>14603249912.93</v>
      </c>
      <c r="V30" s="204">
        <f t="shared" si="17"/>
        <v>13977358522.52</v>
      </c>
      <c r="W30" s="205">
        <f t="shared" ref="W30" si="18">+S30/O30*100</f>
        <v>61.128455096592191</v>
      </c>
      <c r="X30" s="206">
        <f t="shared" ref="X30" si="19">+T30/O30*100</f>
        <v>36.257160097015159</v>
      </c>
      <c r="Y30" s="207">
        <f t="shared" ref="Y30" si="20">+V30/O30*100</f>
        <v>34.702117636505406</v>
      </c>
    </row>
    <row r="31" spans="2:25" x14ac:dyDescent="0.2">
      <c r="T31" s="153"/>
      <c r="U31" s="153"/>
      <c r="W31" s="154"/>
      <c r="X31" s="154"/>
      <c r="Y31" s="154"/>
    </row>
    <row r="32" spans="2:25" x14ac:dyDescent="0.2">
      <c r="Q32" s="155"/>
      <c r="R32" s="155"/>
      <c r="W32" s="154"/>
      <c r="X32" s="154"/>
      <c r="Y32" s="154"/>
    </row>
    <row r="33" spans="11:25" ht="14.25" customHeight="1" thickBot="1" x14ac:dyDescent="0.25">
      <c r="K33" s="156"/>
      <c r="W33" s="154"/>
      <c r="X33" s="154"/>
      <c r="Y33" s="154"/>
    </row>
    <row r="34" spans="11:25" ht="17.25" customHeight="1" thickBot="1" x14ac:dyDescent="0.25">
      <c r="K34" s="220" t="s">
        <v>333</v>
      </c>
      <c r="L34" s="221"/>
      <c r="M34" s="221"/>
      <c r="N34" s="221"/>
      <c r="O34" s="221"/>
      <c r="P34" s="221"/>
      <c r="Q34" s="221"/>
      <c r="R34" s="221"/>
      <c r="S34" s="221"/>
      <c r="T34" s="221"/>
      <c r="U34" s="221"/>
      <c r="V34" s="221"/>
      <c r="W34" s="221"/>
      <c r="X34" s="221"/>
      <c r="Y34" s="222"/>
    </row>
    <row r="35" spans="11:25" ht="38.25" customHeight="1" thickBot="1" x14ac:dyDescent="0.25">
      <c r="K35" s="157" t="s">
        <v>20</v>
      </c>
      <c r="L35" s="158" t="s">
        <v>21</v>
      </c>
      <c r="M35" s="158" t="s">
        <v>22</v>
      </c>
      <c r="N35" s="158" t="s">
        <v>23</v>
      </c>
      <c r="O35" s="197" t="s">
        <v>24</v>
      </c>
      <c r="P35" s="158" t="s">
        <v>25</v>
      </c>
      <c r="Q35" s="158" t="s">
        <v>26</v>
      </c>
      <c r="R35" s="158" t="s">
        <v>27</v>
      </c>
      <c r="S35" s="198" t="s">
        <v>28</v>
      </c>
      <c r="T35" s="200" t="s">
        <v>29</v>
      </c>
      <c r="U35" s="158" t="s">
        <v>30</v>
      </c>
      <c r="V35" s="201" t="s">
        <v>31</v>
      </c>
      <c r="W35" s="199" t="s">
        <v>342</v>
      </c>
      <c r="X35" s="202" t="s">
        <v>343</v>
      </c>
      <c r="Y35" s="203" t="s">
        <v>344</v>
      </c>
    </row>
    <row r="36" spans="11:25" ht="20.25" customHeight="1" x14ac:dyDescent="0.2">
      <c r="K36" s="159" t="s">
        <v>334</v>
      </c>
      <c r="L36" s="160">
        <f t="shared" ref="L36:V36" si="21">SUM(L7:L12)</f>
        <v>15103566560</v>
      </c>
      <c r="M36" s="160">
        <f t="shared" si="21"/>
        <v>0</v>
      </c>
      <c r="N36" s="160">
        <f t="shared" si="21"/>
        <v>0</v>
      </c>
      <c r="O36" s="160">
        <f t="shared" si="21"/>
        <v>15103566560</v>
      </c>
      <c r="P36" s="160">
        <f t="shared" si="21"/>
        <v>0</v>
      </c>
      <c r="Q36" s="160">
        <f t="shared" si="21"/>
        <v>15082386851</v>
      </c>
      <c r="R36" s="160">
        <f t="shared" si="21"/>
        <v>21179709</v>
      </c>
      <c r="S36" s="160">
        <f t="shared" si="21"/>
        <v>8235015679</v>
      </c>
      <c r="T36" s="160">
        <f t="shared" si="21"/>
        <v>8214908479</v>
      </c>
      <c r="U36" s="160">
        <f t="shared" si="21"/>
        <v>8214908479</v>
      </c>
      <c r="V36" s="160">
        <f t="shared" si="21"/>
        <v>7679883140.0900002</v>
      </c>
      <c r="W36" s="174">
        <f>+S36/O36*100</f>
        <v>54.523649406157219</v>
      </c>
      <c r="X36" s="174">
        <f>+T36/O36*100</f>
        <v>54.390520585754942</v>
      </c>
      <c r="Y36" s="175">
        <f>+V36/O36*100</f>
        <v>50.848143116270684</v>
      </c>
    </row>
    <row r="37" spans="11:25" ht="20.25" customHeight="1" x14ac:dyDescent="0.2">
      <c r="K37" s="161" t="s">
        <v>335</v>
      </c>
      <c r="L37" s="162">
        <f t="shared" ref="L37:V37" si="22">SUM(L14:L15)</f>
        <v>2631043403</v>
      </c>
      <c r="M37" s="162">
        <f t="shared" si="22"/>
        <v>8095000</v>
      </c>
      <c r="N37" s="162">
        <f t="shared" si="22"/>
        <v>8095000</v>
      </c>
      <c r="O37" s="162">
        <f t="shared" si="22"/>
        <v>2631043403</v>
      </c>
      <c r="P37" s="162">
        <f t="shared" si="22"/>
        <v>0</v>
      </c>
      <c r="Q37" s="162">
        <f t="shared" si="22"/>
        <v>1878916708.53</v>
      </c>
      <c r="R37" s="162">
        <f t="shared" si="22"/>
        <v>752126694.47000003</v>
      </c>
      <c r="S37" s="162">
        <f t="shared" si="22"/>
        <v>1366129512.9100001</v>
      </c>
      <c r="T37" s="162">
        <f t="shared" si="22"/>
        <v>706443274.42999995</v>
      </c>
      <c r="U37" s="162">
        <f t="shared" si="22"/>
        <v>706443274.42999995</v>
      </c>
      <c r="V37" s="162">
        <f t="shared" si="22"/>
        <v>706443274.42999995</v>
      </c>
      <c r="W37" s="176">
        <f>+S37/O37*100</f>
        <v>51.923488276639432</v>
      </c>
      <c r="X37" s="176">
        <f>+T37/O37*100</f>
        <v>26.850308650343464</v>
      </c>
      <c r="Y37" s="177">
        <f>+V37/O37*100</f>
        <v>26.850308650343464</v>
      </c>
    </row>
    <row r="38" spans="11:25" ht="20.25" customHeight="1" thickBot="1" x14ac:dyDescent="0.25">
      <c r="K38" s="163" t="s">
        <v>336</v>
      </c>
      <c r="L38" s="164">
        <f t="shared" ref="L38:V38" si="23">SUM(L17:L19)</f>
        <v>552825496</v>
      </c>
      <c r="M38" s="164">
        <f t="shared" si="23"/>
        <v>0</v>
      </c>
      <c r="N38" s="164">
        <f t="shared" si="23"/>
        <v>0</v>
      </c>
      <c r="O38" s="164">
        <f t="shared" si="23"/>
        <v>552825496</v>
      </c>
      <c r="P38" s="164">
        <f t="shared" si="23"/>
        <v>0</v>
      </c>
      <c r="Q38" s="164">
        <f t="shared" si="23"/>
        <v>204432232</v>
      </c>
      <c r="R38" s="164">
        <f t="shared" si="23"/>
        <v>348393264</v>
      </c>
      <c r="S38" s="164">
        <f t="shared" si="23"/>
        <v>109639037</v>
      </c>
      <c r="T38" s="164">
        <f t="shared" si="23"/>
        <v>109639037</v>
      </c>
      <c r="U38" s="164">
        <f t="shared" si="23"/>
        <v>109639037</v>
      </c>
      <c r="V38" s="164">
        <f t="shared" si="23"/>
        <v>109639037</v>
      </c>
      <c r="W38" s="178">
        <f>+S38/O38*100</f>
        <v>19.832485620381011</v>
      </c>
      <c r="X38" s="178">
        <f>+T38/O38*100</f>
        <v>19.832485620381011</v>
      </c>
      <c r="Y38" s="179">
        <f>+V38/O38*100</f>
        <v>19.832485620381011</v>
      </c>
    </row>
    <row r="39" spans="11:25" ht="21.75" customHeight="1" thickBot="1" x14ac:dyDescent="0.25">
      <c r="K39" s="157" t="s">
        <v>337</v>
      </c>
      <c r="L39" s="208">
        <f>SUM(L36:L38)</f>
        <v>18287435459</v>
      </c>
      <c r="M39" s="208">
        <f t="shared" ref="M39:U39" si="24">SUM(M36:M38)</f>
        <v>8095000</v>
      </c>
      <c r="N39" s="208">
        <f t="shared" si="24"/>
        <v>8095000</v>
      </c>
      <c r="O39" s="208">
        <f t="shared" si="24"/>
        <v>18287435459</v>
      </c>
      <c r="P39" s="208">
        <f t="shared" si="24"/>
        <v>0</v>
      </c>
      <c r="Q39" s="208">
        <f t="shared" si="24"/>
        <v>17165735791.530001</v>
      </c>
      <c r="R39" s="208">
        <f t="shared" si="24"/>
        <v>1121699667.47</v>
      </c>
      <c r="S39" s="208">
        <f t="shared" si="24"/>
        <v>9710784228.9099998</v>
      </c>
      <c r="T39" s="208">
        <f t="shared" si="24"/>
        <v>9030990790.4300003</v>
      </c>
      <c r="U39" s="208">
        <f t="shared" si="24"/>
        <v>9030990790.4300003</v>
      </c>
      <c r="V39" s="209">
        <f>SUM(V36:V38)</f>
        <v>8495965451.5200005</v>
      </c>
      <c r="W39" s="210">
        <f>+S39/O39*100</f>
        <v>53.100853045695494</v>
      </c>
      <c r="X39" s="210">
        <f>+T39/O39*100</f>
        <v>49.383582573276982</v>
      </c>
      <c r="Y39" s="210">
        <f>+V39/O39*100</f>
        <v>46.457938132264395</v>
      </c>
    </row>
    <row r="40" spans="11:25" ht="14.25" customHeight="1" thickBot="1" x14ac:dyDescent="0.25">
      <c r="K40" s="165"/>
      <c r="W40" s="181"/>
      <c r="X40" s="181"/>
      <c r="Y40" s="181"/>
    </row>
    <row r="41" spans="11:25" ht="19.5" customHeight="1" thickBot="1" x14ac:dyDescent="0.25">
      <c r="K41" s="159" t="s">
        <v>338</v>
      </c>
      <c r="L41" s="160">
        <f>SUM(L22:L23)+SUM(L25)+SUM(L27:L28)</f>
        <v>11990678600</v>
      </c>
      <c r="M41" s="160">
        <f t="shared" ref="M41:V41" si="25">SUM(M22:M23)+SUM(M25)+SUM(M27:M28)</f>
        <v>0</v>
      </c>
      <c r="N41" s="160">
        <f t="shared" si="25"/>
        <v>0</v>
      </c>
      <c r="O41" s="160">
        <f t="shared" si="25"/>
        <v>11990678600</v>
      </c>
      <c r="P41" s="160">
        <f t="shared" si="25"/>
        <v>490000000</v>
      </c>
      <c r="Q41" s="160">
        <f t="shared" si="25"/>
        <v>10654790362.450001</v>
      </c>
      <c r="R41" s="160">
        <f t="shared" si="25"/>
        <v>845888237.54999995</v>
      </c>
      <c r="S41" s="160">
        <f t="shared" si="25"/>
        <v>9007514797.3999996</v>
      </c>
      <c r="T41" s="160">
        <f t="shared" si="25"/>
        <v>2718780220</v>
      </c>
      <c r="U41" s="160">
        <f t="shared" si="25"/>
        <v>2718780220</v>
      </c>
      <c r="V41" s="160">
        <f t="shared" si="25"/>
        <v>2666505405</v>
      </c>
      <c r="W41" s="182">
        <f>+S41/O41*100</f>
        <v>75.120976033833472</v>
      </c>
      <c r="X41" s="182">
        <f>+T41/O41*100</f>
        <v>22.674114707736393</v>
      </c>
      <c r="Y41" s="183">
        <f>+V41/O41*100</f>
        <v>22.238152601304819</v>
      </c>
    </row>
    <row r="42" spans="11:25" ht="19.5" customHeight="1" thickBot="1" x14ac:dyDescent="0.25">
      <c r="K42" s="159" t="s">
        <v>339</v>
      </c>
      <c r="L42" s="185">
        <f>+L24+L26+L29</f>
        <v>0</v>
      </c>
      <c r="M42" s="185">
        <f t="shared" ref="M42:V42" si="26">+M24+M26+M29</f>
        <v>10000000000</v>
      </c>
      <c r="N42" s="185">
        <f t="shared" si="26"/>
        <v>0</v>
      </c>
      <c r="O42" s="185">
        <f t="shared" si="26"/>
        <v>10000000000</v>
      </c>
      <c r="P42" s="185">
        <f t="shared" si="26"/>
        <v>0</v>
      </c>
      <c r="Q42" s="185">
        <f t="shared" si="26"/>
        <v>7521692923</v>
      </c>
      <c r="R42" s="185">
        <f t="shared" si="26"/>
        <v>2478307077</v>
      </c>
      <c r="S42" s="185">
        <f t="shared" si="26"/>
        <v>5903089840</v>
      </c>
      <c r="T42" s="185">
        <f t="shared" si="26"/>
        <v>2853929288</v>
      </c>
      <c r="U42" s="185">
        <f t="shared" si="26"/>
        <v>2853478902.5</v>
      </c>
      <c r="V42" s="185">
        <f t="shared" si="26"/>
        <v>2814887666</v>
      </c>
      <c r="W42" s="182">
        <f>+S42/O42*100</f>
        <v>59.030898399999998</v>
      </c>
      <c r="X42" s="182">
        <f>+T42/O42*100</f>
        <v>28.539292880000001</v>
      </c>
      <c r="Y42" s="183">
        <f>+V42/O42*100</f>
        <v>28.148876659999999</v>
      </c>
    </row>
    <row r="43" spans="11:25" ht="20.25" customHeight="1" thickBot="1" x14ac:dyDescent="0.25">
      <c r="K43" s="166" t="s">
        <v>340</v>
      </c>
      <c r="L43" s="208">
        <f>SUM(L41:L42)</f>
        <v>11990678600</v>
      </c>
      <c r="M43" s="208">
        <f t="shared" ref="M43:V43" si="27">SUM(M41:M42)</f>
        <v>10000000000</v>
      </c>
      <c r="N43" s="208">
        <f t="shared" si="27"/>
        <v>0</v>
      </c>
      <c r="O43" s="208">
        <f t="shared" si="27"/>
        <v>21990678600</v>
      </c>
      <c r="P43" s="208">
        <f t="shared" si="27"/>
        <v>490000000</v>
      </c>
      <c r="Q43" s="208">
        <f t="shared" si="27"/>
        <v>18176483285.450001</v>
      </c>
      <c r="R43" s="208">
        <f t="shared" si="27"/>
        <v>3324195314.5500002</v>
      </c>
      <c r="S43" s="208">
        <f t="shared" si="27"/>
        <v>14910604637.4</v>
      </c>
      <c r="T43" s="208">
        <f t="shared" si="27"/>
        <v>5572709508</v>
      </c>
      <c r="U43" s="208">
        <f t="shared" si="27"/>
        <v>5572259122.5</v>
      </c>
      <c r="V43" s="208">
        <f t="shared" si="27"/>
        <v>5481393071</v>
      </c>
      <c r="W43" s="211">
        <f>+S43/O43*100</f>
        <v>67.804204265892906</v>
      </c>
      <c r="X43" s="211">
        <f>+T43/O43*100</f>
        <v>25.341234844840123</v>
      </c>
      <c r="Y43" s="212">
        <f>+V43/O43*100</f>
        <v>24.92598418950109</v>
      </c>
    </row>
    <row r="44" spans="11:25" ht="14.25" customHeight="1" thickBot="1" x14ac:dyDescent="0.25">
      <c r="K44" s="156"/>
      <c r="W44" s="184"/>
      <c r="X44" s="184"/>
      <c r="Y44" s="184"/>
    </row>
    <row r="45" spans="11:25" ht="21" customHeight="1" thickBot="1" x14ac:dyDescent="0.25">
      <c r="K45" s="167" t="s">
        <v>341</v>
      </c>
      <c r="L45" s="213">
        <f t="shared" ref="L45:V45" si="28">+L43+L39</f>
        <v>30278114059</v>
      </c>
      <c r="M45" s="213">
        <f>+M43+M39</f>
        <v>10008095000</v>
      </c>
      <c r="N45" s="213">
        <f t="shared" si="28"/>
        <v>8095000</v>
      </c>
      <c r="O45" s="213">
        <f t="shared" si="28"/>
        <v>40278114059</v>
      </c>
      <c r="P45" s="213">
        <f t="shared" si="28"/>
        <v>490000000</v>
      </c>
      <c r="Q45" s="213">
        <f t="shared" si="28"/>
        <v>35342219076.980003</v>
      </c>
      <c r="R45" s="213">
        <f t="shared" si="28"/>
        <v>4445894982.0200005</v>
      </c>
      <c r="S45" s="213">
        <f t="shared" si="28"/>
        <v>24621388866.309998</v>
      </c>
      <c r="T45" s="213">
        <f t="shared" si="28"/>
        <v>14603700298.43</v>
      </c>
      <c r="U45" s="213">
        <f t="shared" si="28"/>
        <v>14603249912.93</v>
      </c>
      <c r="V45" s="213">
        <f t="shared" si="28"/>
        <v>13977358522.52</v>
      </c>
      <c r="W45" s="214">
        <f>+S45/O45*100</f>
        <v>61.128455096592184</v>
      </c>
      <c r="X45" s="214">
        <f>+T45/O45*100</f>
        <v>36.257160097015159</v>
      </c>
      <c r="Y45" s="215">
        <f>+V45/O45*100</f>
        <v>34.702117636505406</v>
      </c>
    </row>
    <row r="46" spans="11:25" ht="7.5" customHeight="1" x14ac:dyDescent="0.2"/>
    <row r="47" spans="11:25" ht="12.75" customHeight="1" x14ac:dyDescent="0.2">
      <c r="K47" s="168" t="s">
        <v>371</v>
      </c>
      <c r="M47" s="155"/>
      <c r="N47" s="155"/>
      <c r="O47" s="155"/>
      <c r="P47" s="155"/>
      <c r="U47" s="153"/>
    </row>
    <row r="48" spans="11:25" ht="14.25" customHeight="1" x14ac:dyDescent="0.2">
      <c r="K48" s="168"/>
      <c r="Q48" s="155"/>
      <c r="S48" s="155"/>
    </row>
    <row r="49" spans="12:22" x14ac:dyDescent="0.2">
      <c r="Q49" s="155"/>
      <c r="S49" s="155"/>
    </row>
    <row r="50" spans="12:22" x14ac:dyDescent="0.2">
      <c r="Q50" s="155"/>
      <c r="S50" s="155"/>
    </row>
    <row r="51" spans="12:22" x14ac:dyDescent="0.2">
      <c r="L51" s="155"/>
      <c r="Q51" s="155"/>
      <c r="S51" s="155"/>
    </row>
    <row r="53" spans="12:22" ht="15.75" x14ac:dyDescent="0.25">
      <c r="M53" s="169"/>
      <c r="N53" s="170"/>
      <c r="O53" s="170"/>
      <c r="P53" s="170"/>
      <c r="Q53" s="171"/>
      <c r="R53" s="169"/>
      <c r="S53" s="169"/>
      <c r="T53" s="170"/>
      <c r="U53" s="170"/>
      <c r="V53" s="170"/>
    </row>
    <row r="54" spans="12:22" ht="15.75" x14ac:dyDescent="0.25">
      <c r="M54" s="172" t="s">
        <v>372</v>
      </c>
      <c r="N54" s="172" t="s">
        <v>391</v>
      </c>
      <c r="O54" s="172"/>
      <c r="P54" s="172"/>
      <c r="Q54" s="173"/>
      <c r="R54" s="172"/>
      <c r="S54" s="172" t="s">
        <v>373</v>
      </c>
      <c r="T54" s="172" t="s">
        <v>389</v>
      </c>
      <c r="U54" s="172"/>
      <c r="V54" s="172"/>
    </row>
    <row r="55" spans="12:22" ht="15.75" x14ac:dyDescent="0.25">
      <c r="M55" s="172"/>
      <c r="N55" s="172" t="s">
        <v>392</v>
      </c>
      <c r="O55" s="172"/>
      <c r="P55" s="172"/>
      <c r="Q55" s="172"/>
      <c r="R55" s="172"/>
      <c r="S55" s="172"/>
      <c r="T55" s="172" t="s">
        <v>390</v>
      </c>
      <c r="U55" s="172"/>
      <c r="V55" s="172"/>
    </row>
    <row r="56" spans="12:22" ht="15.75" x14ac:dyDescent="0.25">
      <c r="M56" s="169"/>
      <c r="N56" s="169"/>
      <c r="O56" s="169"/>
      <c r="P56" s="169"/>
      <c r="Q56" s="169"/>
      <c r="R56" s="169"/>
      <c r="S56" s="169"/>
      <c r="T56" s="169"/>
      <c r="U56" s="169"/>
      <c r="V56" s="169"/>
    </row>
  </sheetData>
  <mergeCells count="4">
    <mergeCell ref="K34:Y34"/>
    <mergeCell ref="B2:Y2"/>
    <mergeCell ref="B3:Y3"/>
    <mergeCell ref="B4:Y4"/>
  </mergeCells>
  <printOptions horizontalCentered="1"/>
  <pageMargins left="0.19685039370078741" right="0.27559055118110237" top="0.43307086614173229" bottom="0.39370078740157483" header="0.43307086614173229" footer="0.39370078740157483"/>
  <pageSetup paperSize="5" scale="48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2:W48"/>
  <sheetViews>
    <sheetView showGridLines="0" topLeftCell="H22" workbookViewId="0">
      <selection activeCell="L33" sqref="L33"/>
    </sheetView>
  </sheetViews>
  <sheetFormatPr baseColWidth="10" defaultRowHeight="12" x14ac:dyDescent="0.2"/>
  <cols>
    <col min="1" max="1" width="15.140625" style="24" customWidth="1"/>
    <col min="2" max="2" width="5.5703125" style="24" customWidth="1"/>
    <col min="3" max="7" width="5.42578125" style="24" customWidth="1"/>
    <col min="8" max="8" width="6.42578125" style="24" customWidth="1"/>
    <col min="9" max="9" width="5.28515625" style="24" customWidth="1"/>
    <col min="10" max="10" width="5.42578125" style="24" customWidth="1"/>
    <col min="11" max="11" width="50.85546875" style="25" customWidth="1"/>
    <col min="12" max="18" width="18.85546875" style="25" customWidth="1"/>
    <col min="19" max="19" width="7.140625" style="25" customWidth="1"/>
    <col min="20" max="20" width="7.5703125" style="25" customWidth="1"/>
    <col min="21" max="21" width="8.7109375" style="25" customWidth="1"/>
    <col min="22" max="22" width="10.140625" style="25" customWidth="1"/>
    <col min="23" max="23" width="9.140625" style="25" customWidth="1"/>
    <col min="24" max="16384" width="11.42578125" style="25"/>
  </cols>
  <sheetData>
    <row r="2" spans="1:23" x14ac:dyDescent="0.2">
      <c r="A2" s="224" t="s">
        <v>347</v>
      </c>
      <c r="B2" s="224"/>
      <c r="C2" s="224"/>
      <c r="D2" s="224"/>
      <c r="E2" s="224"/>
      <c r="F2" s="224"/>
      <c r="G2" s="224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  <c r="S2" s="224"/>
      <c r="T2" s="224"/>
      <c r="U2" s="224"/>
      <c r="V2" s="224"/>
      <c r="W2" s="224"/>
    </row>
    <row r="3" spans="1:23" x14ac:dyDescent="0.2">
      <c r="A3" s="224" t="s">
        <v>348</v>
      </c>
      <c r="B3" s="224"/>
      <c r="C3" s="224"/>
      <c r="D3" s="224"/>
      <c r="E3" s="224"/>
      <c r="F3" s="224"/>
      <c r="G3" s="224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  <c r="S3" s="224"/>
      <c r="T3" s="224"/>
      <c r="U3" s="224"/>
      <c r="V3" s="224"/>
      <c r="W3" s="224"/>
    </row>
    <row r="4" spans="1:23" x14ac:dyDescent="0.2">
      <c r="A4" s="224" t="s">
        <v>349</v>
      </c>
      <c r="B4" s="224"/>
      <c r="C4" s="224"/>
      <c r="D4" s="224"/>
      <c r="E4" s="224"/>
      <c r="F4" s="224"/>
      <c r="G4" s="224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  <c r="S4" s="224"/>
      <c r="T4" s="224"/>
      <c r="U4" s="224"/>
      <c r="V4" s="224"/>
      <c r="W4" s="224"/>
    </row>
    <row r="5" spans="1:23" x14ac:dyDescent="0.2">
      <c r="A5" s="23" t="s">
        <v>1</v>
      </c>
      <c r="B5" s="23" t="s">
        <v>1</v>
      </c>
      <c r="C5" s="23" t="s">
        <v>1</v>
      </c>
      <c r="D5" s="23" t="s">
        <v>1</v>
      </c>
      <c r="E5" s="23" t="s">
        <v>1</v>
      </c>
      <c r="F5" s="23" t="s">
        <v>1</v>
      </c>
      <c r="G5" s="23" t="s">
        <v>1</v>
      </c>
      <c r="H5" s="23" t="s">
        <v>1</v>
      </c>
      <c r="I5" s="23" t="s">
        <v>1</v>
      </c>
      <c r="J5" s="23" t="s">
        <v>1</v>
      </c>
      <c r="K5" s="26" t="s">
        <v>1</v>
      </c>
      <c r="L5" s="26" t="s">
        <v>1</v>
      </c>
      <c r="M5" s="26" t="s">
        <v>1</v>
      </c>
      <c r="N5" s="26" t="s">
        <v>1</v>
      </c>
      <c r="O5" s="26" t="s">
        <v>1</v>
      </c>
      <c r="P5" s="26" t="s">
        <v>1</v>
      </c>
      <c r="Q5" s="26"/>
      <c r="R5" s="26" t="s">
        <v>1</v>
      </c>
    </row>
    <row r="6" spans="1:23" ht="42.75" customHeight="1" x14ac:dyDescent="0.2">
      <c r="A6" s="27" t="s">
        <v>8</v>
      </c>
      <c r="B6" s="27" t="s">
        <v>9</v>
      </c>
      <c r="C6" s="27" t="s">
        <v>10</v>
      </c>
      <c r="D6" s="27" t="s">
        <v>11</v>
      </c>
      <c r="E6" s="27" t="s">
        <v>12</v>
      </c>
      <c r="F6" s="27" t="s">
        <v>13</v>
      </c>
      <c r="G6" s="27" t="s">
        <v>14</v>
      </c>
      <c r="H6" s="27" t="s">
        <v>17</v>
      </c>
      <c r="I6" s="27" t="s">
        <v>18</v>
      </c>
      <c r="J6" s="27" t="s">
        <v>19</v>
      </c>
      <c r="K6" s="28" t="s">
        <v>20</v>
      </c>
      <c r="L6" s="29" t="s">
        <v>24</v>
      </c>
      <c r="M6" s="28" t="s">
        <v>26</v>
      </c>
      <c r="N6" s="28" t="s">
        <v>27</v>
      </c>
      <c r="O6" s="29" t="s">
        <v>28</v>
      </c>
      <c r="P6" s="30" t="s">
        <v>29</v>
      </c>
      <c r="Q6" s="28" t="s">
        <v>30</v>
      </c>
      <c r="R6" s="31" t="s">
        <v>31</v>
      </c>
      <c r="S6" s="32" t="s">
        <v>342</v>
      </c>
      <c r="T6" s="33" t="s">
        <v>343</v>
      </c>
      <c r="U6" s="34" t="s">
        <v>344</v>
      </c>
      <c r="V6" s="35" t="s">
        <v>345</v>
      </c>
      <c r="W6" s="36" t="s">
        <v>346</v>
      </c>
    </row>
    <row r="7" spans="1:23" ht="24" x14ac:dyDescent="0.25">
      <c r="A7" s="48" t="s">
        <v>34</v>
      </c>
      <c r="B7" s="49" t="s">
        <v>35</v>
      </c>
      <c r="C7" s="49" t="s">
        <v>36</v>
      </c>
      <c r="D7" s="49" t="s">
        <v>37</v>
      </c>
      <c r="E7" s="49" t="s">
        <v>36</v>
      </c>
      <c r="F7" s="49" t="s">
        <v>36</v>
      </c>
      <c r="G7" s="49"/>
      <c r="H7" s="49" t="s">
        <v>38</v>
      </c>
      <c r="I7" s="49" t="s">
        <v>39</v>
      </c>
      <c r="J7" s="49" t="s">
        <v>40</v>
      </c>
      <c r="K7" s="39" t="s">
        <v>41</v>
      </c>
      <c r="L7" s="40">
        <v>6981000000</v>
      </c>
      <c r="M7" s="40">
        <v>6981000000</v>
      </c>
      <c r="N7" s="40">
        <v>0</v>
      </c>
      <c r="O7" s="40">
        <v>4026927890</v>
      </c>
      <c r="P7" s="40">
        <v>4022826873</v>
      </c>
      <c r="Q7" s="40">
        <v>4022826873</v>
      </c>
      <c r="R7" s="40">
        <v>4022826873</v>
      </c>
      <c r="S7" s="57">
        <f t="shared" ref="S7:S12" si="0">+O7/L7*100</f>
        <v>57.684112448073343</v>
      </c>
      <c r="T7" s="57">
        <f t="shared" ref="T7:T12" si="1">+P7/L7*100</f>
        <v>57.625367039106145</v>
      </c>
      <c r="U7" s="57">
        <f t="shared" ref="U7:U12" si="2">+R7/L7*100</f>
        <v>57.625367039106145</v>
      </c>
      <c r="V7" s="57">
        <f t="shared" ref="V7:V12" si="3">+N7/L7*100</f>
        <v>0</v>
      </c>
      <c r="W7" s="57">
        <f t="shared" ref="W7:W12" si="4">+M7/L7*100</f>
        <v>100</v>
      </c>
    </row>
    <row r="8" spans="1:23" ht="24" x14ac:dyDescent="0.25">
      <c r="A8" s="48" t="s">
        <v>42</v>
      </c>
      <c r="B8" s="49" t="s">
        <v>35</v>
      </c>
      <c r="C8" s="49" t="s">
        <v>36</v>
      </c>
      <c r="D8" s="49" t="s">
        <v>37</v>
      </c>
      <c r="E8" s="49" t="s">
        <v>36</v>
      </c>
      <c r="F8" s="49" t="s">
        <v>43</v>
      </c>
      <c r="G8" s="49"/>
      <c r="H8" s="49" t="s">
        <v>38</v>
      </c>
      <c r="I8" s="49" t="s">
        <v>39</v>
      </c>
      <c r="J8" s="49" t="s">
        <v>40</v>
      </c>
      <c r="K8" s="39" t="s">
        <v>44</v>
      </c>
      <c r="L8" s="40">
        <v>824000000</v>
      </c>
      <c r="M8" s="40">
        <v>824000000</v>
      </c>
      <c r="N8" s="40">
        <v>0</v>
      </c>
      <c r="O8" s="40">
        <v>433692227</v>
      </c>
      <c r="P8" s="40">
        <v>433594678</v>
      </c>
      <c r="Q8" s="40">
        <v>433594678</v>
      </c>
      <c r="R8" s="40">
        <v>433594678</v>
      </c>
      <c r="S8" s="57">
        <f t="shared" si="0"/>
        <v>52.63255182038835</v>
      </c>
      <c r="T8" s="57">
        <f t="shared" si="1"/>
        <v>52.62071334951456</v>
      </c>
      <c r="U8" s="57">
        <f t="shared" si="2"/>
        <v>52.62071334951456</v>
      </c>
      <c r="V8" s="57">
        <f t="shared" si="3"/>
        <v>0</v>
      </c>
      <c r="W8" s="57">
        <f t="shared" si="4"/>
        <v>100</v>
      </c>
    </row>
    <row r="9" spans="1:23" ht="24" x14ac:dyDescent="0.25">
      <c r="A9" s="48" t="s">
        <v>45</v>
      </c>
      <c r="B9" s="49" t="s">
        <v>35</v>
      </c>
      <c r="C9" s="49" t="s">
        <v>36</v>
      </c>
      <c r="D9" s="49" t="s">
        <v>37</v>
      </c>
      <c r="E9" s="49" t="s">
        <v>36</v>
      </c>
      <c r="F9" s="49" t="s">
        <v>46</v>
      </c>
      <c r="G9" s="49"/>
      <c r="H9" s="49" t="s">
        <v>38</v>
      </c>
      <c r="I9" s="49" t="s">
        <v>39</v>
      </c>
      <c r="J9" s="49" t="s">
        <v>40</v>
      </c>
      <c r="K9" s="39" t="s">
        <v>47</v>
      </c>
      <c r="L9" s="40">
        <v>2091000000</v>
      </c>
      <c r="M9" s="40">
        <v>2091000000</v>
      </c>
      <c r="N9" s="40">
        <v>0</v>
      </c>
      <c r="O9" s="40">
        <v>1002046771</v>
      </c>
      <c r="P9" s="40">
        <v>1001691675</v>
      </c>
      <c r="Q9" s="40">
        <v>1001691675</v>
      </c>
      <c r="R9" s="40">
        <v>1001691675</v>
      </c>
      <c r="S9" s="57">
        <f t="shared" si="0"/>
        <v>47.92189244380679</v>
      </c>
      <c r="T9" s="57">
        <f t="shared" si="1"/>
        <v>47.904910329985654</v>
      </c>
      <c r="U9" s="57">
        <f t="shared" si="2"/>
        <v>47.904910329985654</v>
      </c>
      <c r="V9" s="57">
        <f t="shared" si="3"/>
        <v>0</v>
      </c>
      <c r="W9" s="57">
        <f t="shared" si="4"/>
        <v>100</v>
      </c>
    </row>
    <row r="10" spans="1:23" ht="24" x14ac:dyDescent="0.25">
      <c r="A10" s="48" t="s">
        <v>48</v>
      </c>
      <c r="B10" s="49" t="s">
        <v>35</v>
      </c>
      <c r="C10" s="49" t="s">
        <v>36</v>
      </c>
      <c r="D10" s="49" t="s">
        <v>37</v>
      </c>
      <c r="E10" s="49" t="s">
        <v>36</v>
      </c>
      <c r="F10" s="49" t="s">
        <v>49</v>
      </c>
      <c r="G10" s="49"/>
      <c r="H10" s="49" t="s">
        <v>38</v>
      </c>
      <c r="I10" s="49" t="s">
        <v>39</v>
      </c>
      <c r="J10" s="49" t="s">
        <v>40</v>
      </c>
      <c r="K10" s="39" t="s">
        <v>50</v>
      </c>
      <c r="L10" s="40">
        <v>95000000</v>
      </c>
      <c r="M10" s="40">
        <v>95000000</v>
      </c>
      <c r="N10" s="40">
        <v>0</v>
      </c>
      <c r="O10" s="40">
        <v>86747527</v>
      </c>
      <c r="P10" s="40">
        <v>86402113</v>
      </c>
      <c r="Q10" s="40">
        <v>86402113</v>
      </c>
      <c r="R10" s="40">
        <v>86402113</v>
      </c>
      <c r="S10" s="57">
        <f t="shared" si="0"/>
        <v>91.31318631578948</v>
      </c>
      <c r="T10" s="57">
        <f t="shared" si="1"/>
        <v>90.949592631578952</v>
      </c>
      <c r="U10" s="57">
        <f t="shared" si="2"/>
        <v>90.949592631578952</v>
      </c>
      <c r="V10" s="57">
        <f t="shared" si="3"/>
        <v>0</v>
      </c>
      <c r="W10" s="57">
        <f t="shared" si="4"/>
        <v>100</v>
      </c>
    </row>
    <row r="11" spans="1:23" ht="24" x14ac:dyDescent="0.25">
      <c r="A11" s="48" t="s">
        <v>51</v>
      </c>
      <c r="B11" s="49" t="s">
        <v>35</v>
      </c>
      <c r="C11" s="49" t="s">
        <v>36</v>
      </c>
      <c r="D11" s="49" t="s">
        <v>37</v>
      </c>
      <c r="E11" s="49" t="s">
        <v>52</v>
      </c>
      <c r="F11" s="49"/>
      <c r="G11" s="49"/>
      <c r="H11" s="49" t="s">
        <v>38</v>
      </c>
      <c r="I11" s="49" t="s">
        <v>39</v>
      </c>
      <c r="J11" s="49" t="s">
        <v>40</v>
      </c>
      <c r="K11" s="39" t="s">
        <v>53</v>
      </c>
      <c r="L11" s="40">
        <v>139500000</v>
      </c>
      <c r="M11" s="40">
        <v>91515330</v>
      </c>
      <c r="N11" s="40">
        <v>47984670</v>
      </c>
      <c r="O11" s="40">
        <v>80819474</v>
      </c>
      <c r="P11" s="40">
        <v>34479362</v>
      </c>
      <c r="Q11" s="40">
        <v>31231362</v>
      </c>
      <c r="R11" s="40">
        <v>29531362</v>
      </c>
      <c r="S11" s="57">
        <f t="shared" si="0"/>
        <v>57.93510681003584</v>
      </c>
      <c r="T11" s="57">
        <f t="shared" si="1"/>
        <v>24.716388530465949</v>
      </c>
      <c r="U11" s="57">
        <f t="shared" si="2"/>
        <v>21.169435125448029</v>
      </c>
      <c r="V11" s="57">
        <f t="shared" si="3"/>
        <v>34.397612903225806</v>
      </c>
      <c r="W11" s="57">
        <f t="shared" si="4"/>
        <v>65.602387096774194</v>
      </c>
    </row>
    <row r="12" spans="1:23" ht="24" x14ac:dyDescent="0.25">
      <c r="A12" s="48" t="s">
        <v>54</v>
      </c>
      <c r="B12" s="49" t="s">
        <v>35</v>
      </c>
      <c r="C12" s="49" t="s">
        <v>36</v>
      </c>
      <c r="D12" s="49" t="s">
        <v>37</v>
      </c>
      <c r="E12" s="49" t="s">
        <v>46</v>
      </c>
      <c r="F12" s="49"/>
      <c r="G12" s="49"/>
      <c r="H12" s="49" t="s">
        <v>38</v>
      </c>
      <c r="I12" s="49" t="s">
        <v>39</v>
      </c>
      <c r="J12" s="49" t="s">
        <v>40</v>
      </c>
      <c r="K12" s="39" t="s">
        <v>55</v>
      </c>
      <c r="L12" s="40">
        <v>3150000000</v>
      </c>
      <c r="M12" s="40">
        <v>3150000000</v>
      </c>
      <c r="N12" s="40">
        <v>0</v>
      </c>
      <c r="O12" s="40">
        <v>1765169669</v>
      </c>
      <c r="P12" s="40">
        <v>1765108469</v>
      </c>
      <c r="Q12" s="40">
        <v>1765108469</v>
      </c>
      <c r="R12" s="40">
        <v>1765108469</v>
      </c>
      <c r="S12" s="57">
        <f t="shared" si="0"/>
        <v>56.037132349206352</v>
      </c>
      <c r="T12" s="57">
        <f t="shared" si="1"/>
        <v>56.035189492063495</v>
      </c>
      <c r="U12" s="57">
        <f t="shared" si="2"/>
        <v>56.035189492063495</v>
      </c>
      <c r="V12" s="57">
        <f t="shared" si="3"/>
        <v>0</v>
      </c>
      <c r="W12" s="57">
        <f t="shared" si="4"/>
        <v>100</v>
      </c>
    </row>
    <row r="13" spans="1:23" ht="15" x14ac:dyDescent="0.25">
      <c r="A13" s="48"/>
      <c r="B13" s="49"/>
      <c r="C13" s="49"/>
      <c r="D13" s="49"/>
      <c r="E13" s="49"/>
      <c r="F13" s="49"/>
      <c r="G13" s="49"/>
      <c r="H13" s="49"/>
      <c r="I13" s="49"/>
      <c r="J13" s="49"/>
      <c r="K13" s="39"/>
      <c r="L13" s="40"/>
      <c r="M13" s="40"/>
      <c r="N13" s="40"/>
      <c r="O13" s="40"/>
      <c r="P13" s="40"/>
      <c r="Q13" s="40"/>
      <c r="R13" s="40"/>
      <c r="S13" s="57"/>
      <c r="T13" s="57"/>
      <c r="U13" s="57"/>
      <c r="V13" s="57"/>
      <c r="W13" s="57"/>
    </row>
    <row r="14" spans="1:23" ht="24" x14ac:dyDescent="0.25">
      <c r="A14" s="48" t="s">
        <v>56</v>
      </c>
      <c r="B14" s="49" t="s">
        <v>35</v>
      </c>
      <c r="C14" s="49" t="s">
        <v>52</v>
      </c>
      <c r="D14" s="49" t="s">
        <v>37</v>
      </c>
      <c r="E14" s="49" t="s">
        <v>57</v>
      </c>
      <c r="F14" s="49"/>
      <c r="G14" s="49"/>
      <c r="H14" s="49" t="s">
        <v>38</v>
      </c>
      <c r="I14" s="49" t="s">
        <v>39</v>
      </c>
      <c r="J14" s="49" t="s">
        <v>40</v>
      </c>
      <c r="K14" s="39" t="s">
        <v>58</v>
      </c>
      <c r="L14" s="40">
        <v>27850000</v>
      </c>
      <c r="M14" s="40">
        <v>26987000</v>
      </c>
      <c r="N14" s="40">
        <v>863000</v>
      </c>
      <c r="O14" s="40">
        <v>26987000</v>
      </c>
      <c r="P14" s="40">
        <v>26987000</v>
      </c>
      <c r="Q14" s="40">
        <v>26987000</v>
      </c>
      <c r="R14" s="40">
        <v>26987000</v>
      </c>
      <c r="S14" s="57">
        <f>+O14/L14*100</f>
        <v>96.901256732495511</v>
      </c>
      <c r="T14" s="57">
        <f>+P14/L14*100</f>
        <v>96.901256732495511</v>
      </c>
      <c r="U14" s="57">
        <f>+R14/L14*100</f>
        <v>96.901256732495511</v>
      </c>
      <c r="V14" s="57">
        <f>+N14/L14*100</f>
        <v>3.0987432675044881</v>
      </c>
      <c r="W14" s="57">
        <f>+M14/L14*100</f>
        <v>96.901256732495511</v>
      </c>
    </row>
    <row r="15" spans="1:23" ht="24" x14ac:dyDescent="0.25">
      <c r="A15" s="48" t="s">
        <v>59</v>
      </c>
      <c r="B15" s="49" t="s">
        <v>35</v>
      </c>
      <c r="C15" s="49" t="s">
        <v>52</v>
      </c>
      <c r="D15" s="49" t="s">
        <v>37</v>
      </c>
      <c r="E15" s="49" t="s">
        <v>43</v>
      </c>
      <c r="F15" s="49"/>
      <c r="G15" s="49"/>
      <c r="H15" s="49" t="s">
        <v>38</v>
      </c>
      <c r="I15" s="49" t="s">
        <v>39</v>
      </c>
      <c r="J15" s="49" t="s">
        <v>40</v>
      </c>
      <c r="K15" s="39" t="s">
        <v>60</v>
      </c>
      <c r="L15" s="40">
        <v>1950909800</v>
      </c>
      <c r="M15" s="40">
        <v>1795978667.79</v>
      </c>
      <c r="N15" s="40">
        <v>154931132.21000001</v>
      </c>
      <c r="O15" s="40">
        <v>1486303470.22</v>
      </c>
      <c r="P15" s="40">
        <v>825706417.50999999</v>
      </c>
      <c r="Q15" s="40">
        <v>821231804.50999999</v>
      </c>
      <c r="R15" s="40">
        <v>821229735.36000001</v>
      </c>
      <c r="S15" s="57">
        <f>+O15/L15*100</f>
        <v>76.185145526461554</v>
      </c>
      <c r="T15" s="57">
        <f>+P15/L15*100</f>
        <v>42.324171907383928</v>
      </c>
      <c r="U15" s="57">
        <f>+R15/L15*100</f>
        <v>42.094705524571154</v>
      </c>
      <c r="V15" s="57">
        <f>+N15/L15*100</f>
        <v>7.9414810571970067</v>
      </c>
      <c r="W15" s="57">
        <f>+M15/L15*100</f>
        <v>92.058518942802991</v>
      </c>
    </row>
    <row r="16" spans="1:23" ht="15" x14ac:dyDescent="0.25">
      <c r="A16" s="48"/>
      <c r="B16" s="49"/>
      <c r="C16" s="49"/>
      <c r="D16" s="49"/>
      <c r="E16" s="49"/>
      <c r="F16" s="49"/>
      <c r="G16" s="49"/>
      <c r="H16" s="49"/>
      <c r="I16" s="49"/>
      <c r="J16" s="49"/>
      <c r="K16" s="39"/>
      <c r="L16" s="40"/>
      <c r="M16" s="40"/>
      <c r="N16" s="40"/>
      <c r="O16" s="40"/>
      <c r="P16" s="40"/>
      <c r="Q16" s="40"/>
      <c r="R16" s="40"/>
      <c r="S16" s="57"/>
      <c r="T16" s="57"/>
      <c r="U16" s="57"/>
      <c r="V16" s="57"/>
      <c r="W16" s="57"/>
    </row>
    <row r="17" spans="1:23" ht="24" x14ac:dyDescent="0.25">
      <c r="A17" s="48" t="s">
        <v>61</v>
      </c>
      <c r="B17" s="49" t="s">
        <v>35</v>
      </c>
      <c r="C17" s="49" t="s">
        <v>57</v>
      </c>
      <c r="D17" s="49" t="s">
        <v>52</v>
      </c>
      <c r="E17" s="49" t="s">
        <v>36</v>
      </c>
      <c r="F17" s="49" t="s">
        <v>36</v>
      </c>
      <c r="G17" s="49"/>
      <c r="H17" s="49" t="s">
        <v>38</v>
      </c>
      <c r="I17" s="49" t="s">
        <v>62</v>
      </c>
      <c r="J17" s="49" t="s">
        <v>63</v>
      </c>
      <c r="K17" s="39" t="s">
        <v>64</v>
      </c>
      <c r="L17" s="40">
        <v>29265000</v>
      </c>
      <c r="M17" s="40">
        <v>0</v>
      </c>
      <c r="N17" s="40">
        <v>29265000</v>
      </c>
      <c r="O17" s="40">
        <v>0</v>
      </c>
      <c r="P17" s="40">
        <v>0</v>
      </c>
      <c r="Q17" s="40">
        <v>0</v>
      </c>
      <c r="R17" s="40">
        <v>0</v>
      </c>
      <c r="S17" s="57">
        <f>+O17/L17*100</f>
        <v>0</v>
      </c>
      <c r="T17" s="57">
        <f>+P17/L17*100</f>
        <v>0</v>
      </c>
      <c r="U17" s="57">
        <f>+R17/L17*100</f>
        <v>0</v>
      </c>
      <c r="V17" s="57">
        <f>+N17/L17*100</f>
        <v>100</v>
      </c>
      <c r="W17" s="57">
        <f>+M17/L17*100</f>
        <v>0</v>
      </c>
    </row>
    <row r="18" spans="1:23" ht="24" x14ac:dyDescent="0.25">
      <c r="A18" s="48" t="s">
        <v>65</v>
      </c>
      <c r="B18" s="49" t="s">
        <v>35</v>
      </c>
      <c r="C18" s="49" t="s">
        <v>57</v>
      </c>
      <c r="D18" s="49" t="s">
        <v>46</v>
      </c>
      <c r="E18" s="49" t="s">
        <v>36</v>
      </c>
      <c r="F18" s="49" t="s">
        <v>36</v>
      </c>
      <c r="G18" s="49"/>
      <c r="H18" s="49" t="s">
        <v>38</v>
      </c>
      <c r="I18" s="49" t="s">
        <v>39</v>
      </c>
      <c r="J18" s="49" t="s">
        <v>40</v>
      </c>
      <c r="K18" s="39" t="s">
        <v>66</v>
      </c>
      <c r="L18" s="40">
        <v>189000000</v>
      </c>
      <c r="M18" s="40">
        <v>189000000</v>
      </c>
      <c r="N18" s="40">
        <v>0</v>
      </c>
      <c r="O18" s="40">
        <v>98356082</v>
      </c>
      <c r="P18" s="40">
        <v>98356082</v>
      </c>
      <c r="Q18" s="40">
        <v>98356082</v>
      </c>
      <c r="R18" s="40">
        <v>98356082</v>
      </c>
      <c r="S18" s="57">
        <f>+O18/L18*100</f>
        <v>52.040255026455029</v>
      </c>
      <c r="T18" s="57">
        <f>+P18/L18*100</f>
        <v>52.040255026455029</v>
      </c>
      <c r="U18" s="57">
        <f>+R18/L18*100</f>
        <v>52.040255026455029</v>
      </c>
      <c r="V18" s="57">
        <f>+N18/L18*100</f>
        <v>0</v>
      </c>
      <c r="W18" s="57">
        <f>+M18/L18*100</f>
        <v>100</v>
      </c>
    </row>
    <row r="19" spans="1:23" ht="24" x14ac:dyDescent="0.25">
      <c r="A19" s="48" t="s">
        <v>67</v>
      </c>
      <c r="B19" s="49" t="s">
        <v>35</v>
      </c>
      <c r="C19" s="49" t="s">
        <v>57</v>
      </c>
      <c r="D19" s="49" t="s">
        <v>68</v>
      </c>
      <c r="E19" s="49" t="s">
        <v>36</v>
      </c>
      <c r="F19" s="49" t="s">
        <v>36</v>
      </c>
      <c r="G19" s="49"/>
      <c r="H19" s="49" t="s">
        <v>38</v>
      </c>
      <c r="I19" s="49" t="s">
        <v>39</v>
      </c>
      <c r="J19" s="49" t="s">
        <v>40</v>
      </c>
      <c r="K19" s="39" t="s">
        <v>69</v>
      </c>
      <c r="L19" s="40">
        <v>361044000</v>
      </c>
      <c r="M19" s="40">
        <v>0</v>
      </c>
      <c r="N19" s="40">
        <v>361044000</v>
      </c>
      <c r="O19" s="40">
        <v>0</v>
      </c>
      <c r="P19" s="40">
        <v>0</v>
      </c>
      <c r="Q19" s="40">
        <v>0</v>
      </c>
      <c r="R19" s="40">
        <v>0</v>
      </c>
      <c r="S19" s="57">
        <f>+O19/L19*100</f>
        <v>0</v>
      </c>
      <c r="T19" s="57">
        <f>+P19/L19*100</f>
        <v>0</v>
      </c>
      <c r="U19" s="57">
        <f>+R19/L19*100</f>
        <v>0</v>
      </c>
      <c r="V19" s="57">
        <f>+N19/L19*100</f>
        <v>100</v>
      </c>
      <c r="W19" s="57">
        <f>+M19/L19*100</f>
        <v>0</v>
      </c>
    </row>
    <row r="20" spans="1:23" ht="15" x14ac:dyDescent="0.25">
      <c r="A20" s="48"/>
      <c r="B20" s="49"/>
      <c r="C20" s="49"/>
      <c r="D20" s="49"/>
      <c r="E20" s="49"/>
      <c r="F20" s="49"/>
      <c r="G20" s="49"/>
      <c r="H20" s="49"/>
      <c r="I20" s="49"/>
      <c r="J20" s="49"/>
      <c r="K20" s="39"/>
      <c r="L20" s="40"/>
      <c r="M20" s="40"/>
      <c r="N20" s="40"/>
      <c r="O20" s="40"/>
      <c r="P20" s="40"/>
      <c r="Q20" s="40"/>
      <c r="R20" s="40"/>
      <c r="S20" s="57"/>
      <c r="T20" s="57"/>
      <c r="U20" s="57"/>
      <c r="V20" s="57"/>
      <c r="W20" s="57"/>
    </row>
    <row r="21" spans="1:23" ht="24" x14ac:dyDescent="0.25">
      <c r="A21" s="48" t="s">
        <v>70</v>
      </c>
      <c r="B21" s="49" t="s">
        <v>71</v>
      </c>
      <c r="C21" s="49" t="s">
        <v>72</v>
      </c>
      <c r="D21" s="49" t="s">
        <v>73</v>
      </c>
      <c r="E21" s="49" t="s">
        <v>36</v>
      </c>
      <c r="F21" s="49" t="s">
        <v>1</v>
      </c>
      <c r="G21" s="49" t="s">
        <v>1</v>
      </c>
      <c r="H21" s="49" t="s">
        <v>38</v>
      </c>
      <c r="I21" s="49" t="s">
        <v>62</v>
      </c>
      <c r="J21" s="49" t="s">
        <v>40</v>
      </c>
      <c r="K21" s="39" t="s">
        <v>74</v>
      </c>
      <c r="L21" s="40">
        <v>100000000</v>
      </c>
      <c r="M21" s="40">
        <v>98785000.409999996</v>
      </c>
      <c r="N21" s="40">
        <v>1214999.5900000001</v>
      </c>
      <c r="O21" s="40">
        <v>98284996.409999996</v>
      </c>
      <c r="P21" s="40">
        <v>64501959.93</v>
      </c>
      <c r="Q21" s="40">
        <v>58568263.130000003</v>
      </c>
      <c r="R21" s="40">
        <v>58568263.130000003</v>
      </c>
      <c r="S21" s="57">
        <f>+O21/L21*100</f>
        <v>98.284996409999991</v>
      </c>
      <c r="T21" s="57">
        <f>+P21/L21*100</f>
        <v>64.501959929999998</v>
      </c>
      <c r="U21" s="57">
        <f>+R21/L21*100</f>
        <v>58.568263129999998</v>
      </c>
      <c r="V21" s="57">
        <f>+N21/L21*100</f>
        <v>1.2149995899999999</v>
      </c>
      <c r="W21" s="57">
        <f>+M21/L21*100</f>
        <v>98.785000409999995</v>
      </c>
    </row>
    <row r="22" spans="1:23" ht="15" x14ac:dyDescent="0.25">
      <c r="A22" s="48"/>
      <c r="B22" s="49"/>
      <c r="C22" s="49"/>
      <c r="D22" s="49"/>
      <c r="E22" s="49"/>
      <c r="F22" s="49"/>
      <c r="G22" s="49"/>
      <c r="H22" s="49"/>
      <c r="I22" s="49"/>
      <c r="J22" s="49"/>
      <c r="K22" s="39"/>
      <c r="L22" s="40"/>
      <c r="M22" s="40"/>
      <c r="N22" s="40"/>
      <c r="O22" s="40"/>
      <c r="P22" s="40"/>
      <c r="Q22" s="40"/>
      <c r="R22" s="40"/>
      <c r="S22" s="57"/>
      <c r="T22" s="57"/>
      <c r="U22" s="57"/>
      <c r="V22" s="57"/>
      <c r="W22" s="57"/>
    </row>
    <row r="23" spans="1:23" ht="36" x14ac:dyDescent="0.25">
      <c r="A23" s="48" t="s">
        <v>75</v>
      </c>
      <c r="B23" s="49" t="s">
        <v>71</v>
      </c>
      <c r="C23" s="49" t="s">
        <v>76</v>
      </c>
      <c r="D23" s="49" t="s">
        <v>73</v>
      </c>
      <c r="E23" s="49" t="s">
        <v>43</v>
      </c>
      <c r="F23" s="49" t="s">
        <v>1</v>
      </c>
      <c r="G23" s="49" t="s">
        <v>1</v>
      </c>
      <c r="H23" s="49" t="s">
        <v>38</v>
      </c>
      <c r="I23" s="49" t="s">
        <v>62</v>
      </c>
      <c r="J23" s="49" t="s">
        <v>40</v>
      </c>
      <c r="K23" s="39" t="s">
        <v>77</v>
      </c>
      <c r="L23" s="40">
        <v>2430000000</v>
      </c>
      <c r="M23" s="40">
        <v>2424120000</v>
      </c>
      <c r="N23" s="40">
        <v>5880000</v>
      </c>
      <c r="O23" s="40">
        <v>1394923167</v>
      </c>
      <c r="P23" s="40">
        <v>1394839567</v>
      </c>
      <c r="Q23" s="40">
        <v>1394839567</v>
      </c>
      <c r="R23" s="40">
        <v>1384892867</v>
      </c>
      <c r="S23" s="57">
        <f>+O23/L23*100</f>
        <v>57.404245555555555</v>
      </c>
      <c r="T23" s="57">
        <f>+P23/L23*100</f>
        <v>57.400805226337447</v>
      </c>
      <c r="U23" s="57">
        <f>+R23/L23*100</f>
        <v>56.991476008230457</v>
      </c>
      <c r="V23" s="57">
        <f>+N23/L23*100</f>
        <v>0.24197530864197531</v>
      </c>
      <c r="W23" s="57">
        <f>+M23/L23*100</f>
        <v>99.758024691358031</v>
      </c>
    </row>
    <row r="24" spans="1:23" ht="36" x14ac:dyDescent="0.25">
      <c r="A24" s="48" t="s">
        <v>75</v>
      </c>
      <c r="B24" s="49" t="s">
        <v>71</v>
      </c>
      <c r="C24" s="49" t="s">
        <v>76</v>
      </c>
      <c r="D24" s="49" t="s">
        <v>73</v>
      </c>
      <c r="E24" s="49" t="s">
        <v>43</v>
      </c>
      <c r="F24" s="49" t="s">
        <v>1</v>
      </c>
      <c r="G24" s="49" t="s">
        <v>1</v>
      </c>
      <c r="H24" s="49" t="s">
        <v>38</v>
      </c>
      <c r="I24" s="49" t="s">
        <v>62</v>
      </c>
      <c r="J24" s="49" t="s">
        <v>63</v>
      </c>
      <c r="K24" s="39" t="s">
        <v>77</v>
      </c>
      <c r="L24" s="40">
        <v>3500000000</v>
      </c>
      <c r="M24" s="40">
        <v>2382220746</v>
      </c>
      <c r="N24" s="40">
        <v>1117779254</v>
      </c>
      <c r="O24" s="40">
        <v>2128584770.05</v>
      </c>
      <c r="P24" s="40">
        <v>335456719.05000001</v>
      </c>
      <c r="Q24" s="40">
        <v>335456719.05000001</v>
      </c>
      <c r="R24" s="40">
        <v>335456719.05000001</v>
      </c>
      <c r="S24" s="57">
        <f>+O24/L24*100</f>
        <v>60.81670771571428</v>
      </c>
      <c r="T24" s="57">
        <f>+P24/L24*100</f>
        <v>9.5844776871428579</v>
      </c>
      <c r="U24" s="57">
        <f>+R24/L24*100</f>
        <v>9.5844776871428579</v>
      </c>
      <c r="V24" s="57">
        <f>+N24/L24*100</f>
        <v>31.936550114285716</v>
      </c>
      <c r="W24" s="57">
        <f>+M24/L24*100</f>
        <v>68.063449885714292</v>
      </c>
    </row>
    <row r="25" spans="1:23" ht="36" x14ac:dyDescent="0.25">
      <c r="A25" s="48" t="s">
        <v>75</v>
      </c>
      <c r="B25" s="49" t="s">
        <v>71</v>
      </c>
      <c r="C25" s="49" t="s">
        <v>76</v>
      </c>
      <c r="D25" s="49" t="s">
        <v>73</v>
      </c>
      <c r="E25" s="49" t="s">
        <v>43</v>
      </c>
      <c r="F25" s="49" t="s">
        <v>1</v>
      </c>
      <c r="G25" s="49" t="s">
        <v>1</v>
      </c>
      <c r="H25" s="49" t="s">
        <v>38</v>
      </c>
      <c r="I25" s="49" t="s">
        <v>78</v>
      </c>
      <c r="J25" s="49" t="s">
        <v>63</v>
      </c>
      <c r="K25" s="39" t="s">
        <v>77</v>
      </c>
      <c r="L25" s="40">
        <v>281001500</v>
      </c>
      <c r="M25" s="40">
        <v>0</v>
      </c>
      <c r="N25" s="40">
        <v>281001500</v>
      </c>
      <c r="O25" s="40">
        <v>0</v>
      </c>
      <c r="P25" s="40">
        <v>0</v>
      </c>
      <c r="Q25" s="40">
        <v>0</v>
      </c>
      <c r="R25" s="40">
        <v>0</v>
      </c>
      <c r="S25" s="57">
        <f>+O25/L25*100</f>
        <v>0</v>
      </c>
      <c r="T25" s="57">
        <f>+P25/L25*100</f>
        <v>0</v>
      </c>
      <c r="U25" s="57">
        <f>+R25/L25*100</f>
        <v>0</v>
      </c>
      <c r="V25" s="57">
        <f>+N25/L25*100</f>
        <v>100</v>
      </c>
      <c r="W25" s="57">
        <f>+M25/L25*100</f>
        <v>0</v>
      </c>
    </row>
    <row r="26" spans="1:23" ht="15" x14ac:dyDescent="0.25">
      <c r="A26" s="48"/>
      <c r="B26" s="49"/>
      <c r="C26" s="49"/>
      <c r="D26" s="49"/>
      <c r="E26" s="49"/>
      <c r="F26" s="49"/>
      <c r="G26" s="49"/>
      <c r="H26" s="49"/>
      <c r="I26" s="49"/>
      <c r="J26" s="49"/>
      <c r="K26" s="39"/>
      <c r="L26" s="40"/>
      <c r="M26" s="40"/>
      <c r="N26" s="40"/>
      <c r="O26" s="40"/>
      <c r="P26" s="40"/>
      <c r="Q26" s="40"/>
      <c r="R26" s="40"/>
      <c r="S26" s="57"/>
      <c r="T26" s="57"/>
      <c r="U26" s="57"/>
      <c r="V26" s="57"/>
      <c r="W26" s="57"/>
    </row>
    <row r="27" spans="1:23" ht="36" x14ac:dyDescent="0.25">
      <c r="A27" s="48" t="s">
        <v>81</v>
      </c>
      <c r="B27" s="49" t="s">
        <v>71</v>
      </c>
      <c r="C27" s="49" t="s">
        <v>82</v>
      </c>
      <c r="D27" s="49" t="s">
        <v>73</v>
      </c>
      <c r="E27" s="49" t="s">
        <v>39</v>
      </c>
      <c r="F27" s="49" t="s">
        <v>1</v>
      </c>
      <c r="G27" s="49" t="s">
        <v>1</v>
      </c>
      <c r="H27" s="49" t="s">
        <v>38</v>
      </c>
      <c r="I27" s="49" t="s">
        <v>62</v>
      </c>
      <c r="J27" s="49" t="s">
        <v>40</v>
      </c>
      <c r="K27" s="39" t="s">
        <v>83</v>
      </c>
      <c r="L27" s="40">
        <v>2983069280</v>
      </c>
      <c r="M27" s="40">
        <v>2141072361</v>
      </c>
      <c r="N27" s="40">
        <v>841996919</v>
      </c>
      <c r="O27" s="40">
        <v>1372565872</v>
      </c>
      <c r="P27" s="40">
        <v>869039498</v>
      </c>
      <c r="Q27" s="40">
        <v>869039498</v>
      </c>
      <c r="R27" s="40">
        <v>862359083</v>
      </c>
      <c r="S27" s="57">
        <f>+O27/L27*100</f>
        <v>46.011867079399508</v>
      </c>
      <c r="T27" s="57">
        <f>+P27/L27*100</f>
        <v>29.13239406897047</v>
      </c>
      <c r="U27" s="57">
        <f>+R27/L27*100</f>
        <v>28.908449722629303</v>
      </c>
      <c r="V27" s="57">
        <f>+N27/L27*100</f>
        <v>28.225858669966929</v>
      </c>
      <c r="W27" s="57">
        <f>+M27/L27*100</f>
        <v>71.774141330033075</v>
      </c>
    </row>
    <row r="28" spans="1:23" ht="18.75" customHeight="1" x14ac:dyDescent="0.2">
      <c r="A28" s="37" t="s">
        <v>1</v>
      </c>
      <c r="B28" s="38" t="s">
        <v>1</v>
      </c>
      <c r="C28" s="38" t="s">
        <v>1</v>
      </c>
      <c r="D28" s="38" t="s">
        <v>1</v>
      </c>
      <c r="E28" s="38" t="s">
        <v>1</v>
      </c>
      <c r="F28" s="38" t="s">
        <v>1</v>
      </c>
      <c r="G28" s="38" t="s">
        <v>1</v>
      </c>
      <c r="H28" s="38" t="s">
        <v>1</v>
      </c>
      <c r="I28" s="38" t="s">
        <v>1</v>
      </c>
      <c r="J28" s="38" t="s">
        <v>1</v>
      </c>
      <c r="K28" s="58" t="s">
        <v>341</v>
      </c>
      <c r="L28" s="51">
        <v>25132639580</v>
      </c>
      <c r="M28" s="51">
        <v>22290679105.200001</v>
      </c>
      <c r="N28" s="51">
        <v>2841960474.8000002</v>
      </c>
      <c r="O28" s="51">
        <v>14001408915.68</v>
      </c>
      <c r="P28" s="51">
        <v>10958990413.49</v>
      </c>
      <c r="Q28" s="51">
        <v>10945334103.690001</v>
      </c>
      <c r="R28" s="51">
        <v>10927004919.540001</v>
      </c>
      <c r="S28" s="51">
        <f>+O28/L28*100</f>
        <v>55.710061297429391</v>
      </c>
      <c r="T28" s="51">
        <f>+P28/L28*100</f>
        <v>43.604613747817091</v>
      </c>
      <c r="U28" s="51">
        <f>+R28/L28*100</f>
        <v>43.477346996355571</v>
      </c>
      <c r="V28" s="51">
        <f>+N28/L28*100</f>
        <v>11.307847175199097</v>
      </c>
      <c r="W28" s="51">
        <f>+M28/L28*100</f>
        <v>88.692152824800914</v>
      </c>
    </row>
    <row r="29" spans="1:23" x14ac:dyDescent="0.2">
      <c r="S29" s="41"/>
      <c r="T29" s="41"/>
      <c r="U29" s="41"/>
      <c r="V29" s="41"/>
      <c r="W29" s="41"/>
    </row>
    <row r="30" spans="1:23" x14ac:dyDescent="0.2">
      <c r="K30" s="46"/>
      <c r="L30" s="46"/>
      <c r="M30" s="46"/>
      <c r="N30" s="46"/>
      <c r="O30" s="46"/>
      <c r="P30" s="46"/>
      <c r="Q30" s="46"/>
      <c r="R30" s="46"/>
      <c r="S30" s="47"/>
      <c r="T30" s="47"/>
      <c r="U30" s="47"/>
      <c r="V30" s="47"/>
      <c r="W30" s="47"/>
    </row>
    <row r="31" spans="1:23" x14ac:dyDescent="0.2">
      <c r="K31" s="42" t="s">
        <v>333</v>
      </c>
      <c r="L31" s="46"/>
      <c r="M31" s="46"/>
      <c r="N31" s="46"/>
      <c r="O31" s="46"/>
      <c r="P31" s="46"/>
      <c r="Q31" s="46"/>
      <c r="R31" s="46"/>
      <c r="S31" s="47"/>
      <c r="T31" s="47"/>
      <c r="U31" s="47"/>
      <c r="V31" s="47"/>
      <c r="W31" s="47"/>
    </row>
    <row r="32" spans="1:23" ht="15" x14ac:dyDescent="0.25">
      <c r="K32" s="43"/>
      <c r="L32" s="52"/>
      <c r="M32" s="52"/>
      <c r="N32" s="52"/>
      <c r="O32" s="52"/>
      <c r="P32" s="52"/>
      <c r="Q32" s="52"/>
      <c r="R32" s="52"/>
      <c r="S32" s="47"/>
      <c r="T32" s="47"/>
      <c r="U32" s="47"/>
      <c r="V32" s="47"/>
      <c r="W32" s="47"/>
    </row>
    <row r="33" spans="11:23" ht="15" x14ac:dyDescent="0.25">
      <c r="K33" s="44" t="s">
        <v>334</v>
      </c>
      <c r="L33" s="52">
        <f t="shared" ref="L33:R33" si="5">SUM(L7:L12)</f>
        <v>13280500000</v>
      </c>
      <c r="M33" s="52">
        <f t="shared" si="5"/>
        <v>13232515330</v>
      </c>
      <c r="N33" s="52">
        <f t="shared" si="5"/>
        <v>47984670</v>
      </c>
      <c r="O33" s="52">
        <f t="shared" si="5"/>
        <v>7395403558</v>
      </c>
      <c r="P33" s="52">
        <f t="shared" si="5"/>
        <v>7344103170</v>
      </c>
      <c r="Q33" s="52">
        <f t="shared" si="5"/>
        <v>7340855170</v>
      </c>
      <c r="R33" s="52">
        <f t="shared" si="5"/>
        <v>7339155170</v>
      </c>
      <c r="S33" s="47">
        <f>+O33/L33*100</f>
        <v>55.686183185874029</v>
      </c>
      <c r="T33" s="47">
        <f>+P33/L33*100</f>
        <v>55.299899627273078</v>
      </c>
      <c r="U33" s="47">
        <f>+R33/L33*100</f>
        <v>55.262641993900829</v>
      </c>
      <c r="V33" s="47">
        <f>+N33/L33*100</f>
        <v>0.36131674259252289</v>
      </c>
      <c r="W33" s="47">
        <f>+M33/L33*100</f>
        <v>99.638683257407479</v>
      </c>
    </row>
    <row r="34" spans="11:23" ht="15" x14ac:dyDescent="0.25">
      <c r="K34" s="44" t="s">
        <v>335</v>
      </c>
      <c r="L34" s="52">
        <f t="shared" ref="L34:R34" si="6">SUM(L14:L15)</f>
        <v>1978759800</v>
      </c>
      <c r="M34" s="52">
        <f t="shared" si="6"/>
        <v>1822965667.79</v>
      </c>
      <c r="N34" s="52">
        <f t="shared" si="6"/>
        <v>155794132.21000001</v>
      </c>
      <c r="O34" s="52">
        <f t="shared" si="6"/>
        <v>1513290470.22</v>
      </c>
      <c r="P34" s="52">
        <f t="shared" si="6"/>
        <v>852693417.50999999</v>
      </c>
      <c r="Q34" s="52">
        <f t="shared" si="6"/>
        <v>848218804.50999999</v>
      </c>
      <c r="R34" s="52">
        <f t="shared" si="6"/>
        <v>848216735.36000001</v>
      </c>
      <c r="S34" s="47">
        <f>+O34/L34*100</f>
        <v>76.476713859863139</v>
      </c>
      <c r="T34" s="47">
        <f>+P34/L34*100</f>
        <v>43.092315576150277</v>
      </c>
      <c r="U34" s="47">
        <f>+R34/L34*100</f>
        <v>42.866078811586931</v>
      </c>
      <c r="V34" s="47">
        <f>+N34/L34*100</f>
        <v>7.8733220783037945</v>
      </c>
      <c r="W34" s="47">
        <f>+M34/L34*100</f>
        <v>92.126677921696199</v>
      </c>
    </row>
    <row r="35" spans="11:23" ht="15" x14ac:dyDescent="0.25">
      <c r="K35" s="44" t="s">
        <v>336</v>
      </c>
      <c r="L35" s="52">
        <f t="shared" ref="L35:R35" si="7">SUM(L17:L19)</f>
        <v>579309000</v>
      </c>
      <c r="M35" s="52">
        <f t="shared" si="7"/>
        <v>189000000</v>
      </c>
      <c r="N35" s="52">
        <f t="shared" si="7"/>
        <v>390309000</v>
      </c>
      <c r="O35" s="52">
        <f t="shared" si="7"/>
        <v>98356082</v>
      </c>
      <c r="P35" s="52">
        <f t="shared" si="7"/>
        <v>98356082</v>
      </c>
      <c r="Q35" s="52">
        <f t="shared" si="7"/>
        <v>98356082</v>
      </c>
      <c r="R35" s="52">
        <f t="shared" si="7"/>
        <v>98356082</v>
      </c>
      <c r="S35" s="47">
        <f>+O35/L35*100</f>
        <v>16.978172615995955</v>
      </c>
      <c r="T35" s="47">
        <f>+P35/L35*100</f>
        <v>16.978172615995955</v>
      </c>
      <c r="U35" s="47">
        <f>+R35/L35*100</f>
        <v>16.978172615995955</v>
      </c>
      <c r="V35" s="47">
        <f>+N35/L35*100</f>
        <v>67.374924263217039</v>
      </c>
      <c r="W35" s="47">
        <f>+M35/L35*100</f>
        <v>32.625075736782961</v>
      </c>
    </row>
    <row r="36" spans="11:23" ht="15" x14ac:dyDescent="0.25">
      <c r="K36" s="42" t="s">
        <v>337</v>
      </c>
      <c r="L36" s="53">
        <f t="shared" ref="L36" si="8">SUM(L33:L35)</f>
        <v>15838568800</v>
      </c>
      <c r="M36" s="53">
        <f t="shared" ref="M36" si="9">SUM(M33:M35)</f>
        <v>15244480997.790001</v>
      </c>
      <c r="N36" s="53">
        <f t="shared" ref="N36" si="10">SUM(N33:N35)</f>
        <v>594087802.21000004</v>
      </c>
      <c r="O36" s="53">
        <f t="shared" ref="O36" si="11">SUM(O33:O35)</f>
        <v>9007050110.2199993</v>
      </c>
      <c r="P36" s="53">
        <f t="shared" ref="P36" si="12">SUM(P33:P35)</f>
        <v>8295152669.5100002</v>
      </c>
      <c r="Q36" s="53">
        <f t="shared" ref="Q36" si="13">SUM(Q33:Q35)</f>
        <v>8287430056.5100002</v>
      </c>
      <c r="R36" s="53">
        <f t="shared" ref="R36" si="14">SUM(R33:R35)</f>
        <v>8285727987.3599997</v>
      </c>
      <c r="S36" s="54">
        <f>+O36/L36*100</f>
        <v>56.867828299107423</v>
      </c>
      <c r="T36" s="54">
        <f>+P36/L36*100</f>
        <v>52.373120161652487</v>
      </c>
      <c r="U36" s="54">
        <f>+R36/L36*100</f>
        <v>52.313615529201094</v>
      </c>
      <c r="V36" s="54">
        <f>+N36/L36*100</f>
        <v>3.7508932133438728</v>
      </c>
      <c r="W36" s="54">
        <f>+M36/L36*100</f>
        <v>96.249106786656142</v>
      </c>
    </row>
    <row r="37" spans="11:23" ht="15" x14ac:dyDescent="0.25">
      <c r="K37" s="43"/>
      <c r="L37" s="52"/>
      <c r="M37" s="52"/>
      <c r="N37" s="52"/>
      <c r="O37" s="52"/>
      <c r="P37" s="52"/>
      <c r="Q37" s="52"/>
      <c r="R37" s="52"/>
      <c r="S37" s="47"/>
      <c r="T37" s="47"/>
      <c r="U37" s="47"/>
      <c r="V37" s="47"/>
      <c r="W37" s="47"/>
    </row>
    <row r="38" spans="11:23" ht="15" x14ac:dyDescent="0.25">
      <c r="K38" s="44" t="s">
        <v>338</v>
      </c>
      <c r="L38" s="52">
        <f t="shared" ref="L38:R38" si="15">+L21+L23+L27</f>
        <v>5513069280</v>
      </c>
      <c r="M38" s="52">
        <f t="shared" si="15"/>
        <v>4663977361.4099998</v>
      </c>
      <c r="N38" s="52">
        <f t="shared" si="15"/>
        <v>849091918.59000003</v>
      </c>
      <c r="O38" s="52">
        <f t="shared" si="15"/>
        <v>2865774035.4099998</v>
      </c>
      <c r="P38" s="52">
        <f t="shared" si="15"/>
        <v>2328381024.9300003</v>
      </c>
      <c r="Q38" s="52">
        <f t="shared" si="15"/>
        <v>2322447328.1300001</v>
      </c>
      <c r="R38" s="52">
        <f t="shared" si="15"/>
        <v>2305820213.1300001</v>
      </c>
      <c r="S38" s="47">
        <f>+O38/L38*100</f>
        <v>51.981462409810305</v>
      </c>
      <c r="T38" s="47">
        <f>+P38/L38*100</f>
        <v>42.233843013306014</v>
      </c>
      <c r="U38" s="47">
        <f>+R38/L38*100</f>
        <v>41.824618846981011</v>
      </c>
      <c r="V38" s="47">
        <f>+N38/L38*100</f>
        <v>15.401437483658832</v>
      </c>
      <c r="W38" s="47">
        <f>+M38/L38*100</f>
        <v>84.598562516341175</v>
      </c>
    </row>
    <row r="39" spans="11:23" ht="15" x14ac:dyDescent="0.25">
      <c r="K39" s="44" t="s">
        <v>339</v>
      </c>
      <c r="L39" s="52">
        <f t="shared" ref="L39:R39" si="16">+L24+L25</f>
        <v>3781001500</v>
      </c>
      <c r="M39" s="52">
        <f t="shared" si="16"/>
        <v>2382220746</v>
      </c>
      <c r="N39" s="52">
        <f t="shared" si="16"/>
        <v>1398780754</v>
      </c>
      <c r="O39" s="52">
        <f t="shared" si="16"/>
        <v>2128584770.05</v>
      </c>
      <c r="P39" s="52">
        <f t="shared" si="16"/>
        <v>335456719.05000001</v>
      </c>
      <c r="Q39" s="52">
        <f t="shared" si="16"/>
        <v>335456719.05000001</v>
      </c>
      <c r="R39" s="52">
        <f t="shared" si="16"/>
        <v>335456719.05000001</v>
      </c>
      <c r="S39" s="47">
        <f>+O39/L39*100</f>
        <v>56.296850716668587</v>
      </c>
      <c r="T39" s="47">
        <f>+P39/L39*100</f>
        <v>8.8721657224944241</v>
      </c>
      <c r="U39" s="47">
        <f>+R39/L39*100</f>
        <v>8.8721657224944241</v>
      </c>
      <c r="V39" s="47">
        <f>+N39/L39*100</f>
        <v>36.994980139521232</v>
      </c>
      <c r="W39" s="47">
        <f>+M39/L39*100</f>
        <v>63.005019860478761</v>
      </c>
    </row>
    <row r="40" spans="11:23" ht="15" x14ac:dyDescent="0.25">
      <c r="K40" s="42" t="s">
        <v>340</v>
      </c>
      <c r="L40" s="55">
        <f t="shared" ref="L40" si="17">SUM(L38:L39)</f>
        <v>9294070780</v>
      </c>
      <c r="M40" s="55">
        <f t="shared" ref="M40" si="18">SUM(M38:M39)</f>
        <v>7046198107.4099998</v>
      </c>
      <c r="N40" s="55">
        <f t="shared" ref="N40" si="19">SUM(N38:N39)</f>
        <v>2247872672.5900002</v>
      </c>
      <c r="O40" s="55">
        <f t="shared" ref="O40" si="20">SUM(O38:O39)</f>
        <v>4994358805.46</v>
      </c>
      <c r="P40" s="55">
        <f t="shared" ref="P40" si="21">SUM(P38:P39)</f>
        <v>2663837743.9800005</v>
      </c>
      <c r="Q40" s="55">
        <f t="shared" ref="Q40" si="22">SUM(Q38:Q39)</f>
        <v>2657904047.1800003</v>
      </c>
      <c r="R40" s="55">
        <f t="shared" ref="R40" si="23">SUM(R38:R39)</f>
        <v>2641276932.1800003</v>
      </c>
      <c r="S40" s="56">
        <f>+O40/L40*100</f>
        <v>53.737042935022707</v>
      </c>
      <c r="T40" s="56">
        <f>+P40/L40*100</f>
        <v>28.661689877726541</v>
      </c>
      <c r="U40" s="56">
        <f>+R40/L40*100</f>
        <v>28.418945741878677</v>
      </c>
      <c r="V40" s="56">
        <f>+N40/L40*100</f>
        <v>24.186093755894554</v>
      </c>
      <c r="W40" s="56">
        <f>+M40/L40*100</f>
        <v>75.813906244105439</v>
      </c>
    </row>
    <row r="41" spans="11:23" x14ac:dyDescent="0.2">
      <c r="K41" s="42"/>
      <c r="L41" s="46"/>
      <c r="M41" s="46"/>
      <c r="N41" s="46"/>
      <c r="O41" s="46"/>
      <c r="P41" s="46"/>
      <c r="Q41" s="46"/>
      <c r="R41" s="46"/>
      <c r="S41" s="47"/>
      <c r="T41" s="47"/>
      <c r="U41" s="47"/>
      <c r="V41" s="47"/>
      <c r="W41" s="47"/>
    </row>
    <row r="42" spans="11:23" x14ac:dyDescent="0.2">
      <c r="K42" s="45" t="s">
        <v>341</v>
      </c>
      <c r="L42" s="51">
        <f t="shared" ref="L42:R42" si="24">+L40+L36</f>
        <v>25132639580</v>
      </c>
      <c r="M42" s="51">
        <f t="shared" si="24"/>
        <v>22290679105.200001</v>
      </c>
      <c r="N42" s="51">
        <f t="shared" si="24"/>
        <v>2841960474.8000002</v>
      </c>
      <c r="O42" s="51">
        <f t="shared" si="24"/>
        <v>14001408915.68</v>
      </c>
      <c r="P42" s="51">
        <f t="shared" si="24"/>
        <v>10958990413.490002</v>
      </c>
      <c r="Q42" s="51">
        <f t="shared" si="24"/>
        <v>10945334103.690001</v>
      </c>
      <c r="R42" s="51">
        <f t="shared" si="24"/>
        <v>10927004919.540001</v>
      </c>
      <c r="S42" s="50">
        <f>+O42/L42*100</f>
        <v>55.710061297429391</v>
      </c>
      <c r="T42" s="50">
        <f>+P42/L42*100</f>
        <v>43.604613747817098</v>
      </c>
      <c r="U42" s="50">
        <f>+R42/L42*100</f>
        <v>43.477346996355571</v>
      </c>
      <c r="V42" s="50">
        <f>+N42/L42*100</f>
        <v>11.307847175199097</v>
      </c>
      <c r="W42" s="50">
        <f>+M42/L42*100</f>
        <v>88.692152824800914</v>
      </c>
    </row>
    <row r="43" spans="11:23" x14ac:dyDescent="0.2"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</row>
    <row r="44" spans="11:23" x14ac:dyDescent="0.2"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</row>
    <row r="45" spans="11:23" x14ac:dyDescent="0.2"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</row>
    <row r="46" spans="11:23" x14ac:dyDescent="0.2"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</row>
    <row r="48" spans="11:23" ht="12.75" x14ac:dyDescent="0.2">
      <c r="K48" s="59" t="s">
        <v>350</v>
      </c>
    </row>
  </sheetData>
  <mergeCells count="3">
    <mergeCell ref="A2:W2"/>
    <mergeCell ref="A3:W3"/>
    <mergeCell ref="A4:W4"/>
  </mergeCells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B3:K116"/>
  <sheetViews>
    <sheetView showGridLines="0" workbookViewId="0">
      <selection activeCell="H20" sqref="H20"/>
    </sheetView>
  </sheetViews>
  <sheetFormatPr baseColWidth="10" defaultRowHeight="15" x14ac:dyDescent="0.25"/>
  <cols>
    <col min="2" max="2" width="24.42578125" customWidth="1"/>
    <col min="3" max="3" width="21" customWidth="1"/>
    <col min="4" max="4" width="41.140625" customWidth="1"/>
    <col min="5" max="5" width="17.42578125" customWidth="1"/>
    <col min="6" max="8" width="18" customWidth="1"/>
    <col min="9" max="9" width="16.28515625" customWidth="1"/>
    <col min="10" max="10" width="16.7109375" customWidth="1"/>
    <col min="11" max="11" width="15.7109375" customWidth="1"/>
  </cols>
  <sheetData>
    <row r="3" spans="2:11" ht="15.75" thickBot="1" x14ac:dyDescent="0.3"/>
    <row r="4" spans="2:11" ht="24" thickBot="1" x14ac:dyDescent="0.4">
      <c r="B4" s="87"/>
      <c r="C4" s="87"/>
      <c r="D4" s="227" t="s">
        <v>377</v>
      </c>
      <c r="E4" s="228"/>
      <c r="F4" s="228"/>
      <c r="G4" s="228"/>
      <c r="H4" s="228"/>
      <c r="I4" s="228"/>
      <c r="J4" s="228"/>
      <c r="K4" s="229"/>
    </row>
    <row r="5" spans="2:11" ht="21" x14ac:dyDescent="0.25">
      <c r="B5" s="230" t="s">
        <v>351</v>
      </c>
      <c r="C5" s="232" t="s">
        <v>352</v>
      </c>
      <c r="D5" s="231" t="s">
        <v>353</v>
      </c>
      <c r="E5" s="234"/>
      <c r="F5" s="234"/>
      <c r="G5" s="234"/>
      <c r="H5" s="234" t="s">
        <v>354</v>
      </c>
      <c r="I5" s="234"/>
      <c r="J5" s="234"/>
      <c r="K5" s="235"/>
    </row>
    <row r="6" spans="2:11" ht="21" x14ac:dyDescent="0.25">
      <c r="B6" s="231"/>
      <c r="C6" s="233"/>
      <c r="D6" s="231" t="s">
        <v>355</v>
      </c>
      <c r="E6" s="234"/>
      <c r="F6" s="234" t="s">
        <v>356</v>
      </c>
      <c r="G6" s="234"/>
      <c r="H6" s="234" t="s">
        <v>355</v>
      </c>
      <c r="I6" s="234"/>
      <c r="J6" s="234" t="s">
        <v>356</v>
      </c>
      <c r="K6" s="235"/>
    </row>
    <row r="7" spans="2:11" ht="21" x14ac:dyDescent="0.35">
      <c r="B7" s="231"/>
      <c r="C7" s="233"/>
      <c r="D7" s="96" t="s">
        <v>357</v>
      </c>
      <c r="E7" s="88" t="s">
        <v>358</v>
      </c>
      <c r="F7" s="89" t="s">
        <v>357</v>
      </c>
      <c r="G7" s="88" t="s">
        <v>358</v>
      </c>
      <c r="H7" s="88" t="s">
        <v>357</v>
      </c>
      <c r="I7" s="88" t="s">
        <v>358</v>
      </c>
      <c r="J7" s="89" t="s">
        <v>357</v>
      </c>
      <c r="K7" s="97" t="s">
        <v>358</v>
      </c>
    </row>
    <row r="8" spans="2:11" ht="21" x14ac:dyDescent="0.25">
      <c r="B8" s="105" t="s">
        <v>359</v>
      </c>
      <c r="C8" s="128">
        <f>+'EJE JUNIO 2018'!L39/1000000</f>
        <v>18287.435459</v>
      </c>
      <c r="D8" s="98">
        <v>0.92409060294914513</v>
      </c>
      <c r="E8" s="91">
        <f>D8*C8</f>
        <v>16899.247259700885</v>
      </c>
      <c r="F8" s="90">
        <f>+G8/C8</f>
        <v>0.53100853045695495</v>
      </c>
      <c r="G8" s="91">
        <f>+'EJE JUNIO 2018'!S39/1000000</f>
        <v>9710.784228909999</v>
      </c>
      <c r="H8" s="90">
        <v>0.91983862874214917</v>
      </c>
      <c r="I8" s="91">
        <f>+C8*H8</f>
        <v>16821.489555817116</v>
      </c>
      <c r="J8" s="90">
        <f>+K8/C8</f>
        <v>0.49383582573276985</v>
      </c>
      <c r="K8" s="99">
        <f>+'EJE JUNIO 2018'!T39/1000000</f>
        <v>9030.9907904299998</v>
      </c>
    </row>
    <row r="9" spans="2:11" ht="21" x14ac:dyDescent="0.25">
      <c r="B9" s="105" t="s">
        <v>360</v>
      </c>
      <c r="C9" s="128">
        <f>+'EJE JUNIO 2018'!L43/1000000</f>
        <v>11990.678599999999</v>
      </c>
      <c r="D9" s="98">
        <v>0.94046695163515126</v>
      </c>
      <c r="E9" s="91">
        <f>D9*C9</f>
        <v>11276.836950978843</v>
      </c>
      <c r="F9" s="90">
        <f>+G9/C9</f>
        <v>1.2435163292092577</v>
      </c>
      <c r="G9" s="91">
        <f>+'EJE JUNIO 2018'!S43/1000000</f>
        <v>14910.6046374</v>
      </c>
      <c r="H9" s="90">
        <v>0.93122178299834424</v>
      </c>
      <c r="I9" s="91">
        <f>H9*C9</f>
        <v>11165.981105252089</v>
      </c>
      <c r="J9" s="90">
        <f>+K9/C9</f>
        <v>0.46475347175096499</v>
      </c>
      <c r="K9" s="100">
        <f>+'EJE JUNIO 2018'!T43/1000000</f>
        <v>5572.7095079999999</v>
      </c>
    </row>
    <row r="10" spans="2:11" ht="21.75" thickBot="1" x14ac:dyDescent="0.3">
      <c r="B10" s="106" t="s">
        <v>361</v>
      </c>
      <c r="C10" s="129">
        <f>SUM(C8:C9)</f>
        <v>30278.114059</v>
      </c>
      <c r="D10" s="101">
        <f>+E10/C10</f>
        <v>0.93057593203380329</v>
      </c>
      <c r="E10" s="102">
        <f>SUM(E8:E9)</f>
        <v>28176.084210679728</v>
      </c>
      <c r="F10" s="103">
        <f>+G10/C10</f>
        <v>0.81317445394163945</v>
      </c>
      <c r="G10" s="102">
        <f>SUM(G8:G9)</f>
        <v>24621.388866310001</v>
      </c>
      <c r="H10" s="103">
        <f>+I10/C10</f>
        <v>0.92434656288475425</v>
      </c>
      <c r="I10" s="102">
        <f>SUM(I8:I9)</f>
        <v>27987.470661069205</v>
      </c>
      <c r="J10" s="103">
        <f>+K10/C10</f>
        <v>0.48231868966386737</v>
      </c>
      <c r="K10" s="104">
        <f>SUM(K8:K9)</f>
        <v>14603.70029843</v>
      </c>
    </row>
    <row r="11" spans="2:11" x14ac:dyDescent="0.25">
      <c r="B11" s="225" t="s">
        <v>362</v>
      </c>
      <c r="C11" s="225"/>
      <c r="D11" s="225"/>
      <c r="E11" s="225"/>
      <c r="F11" s="225"/>
      <c r="G11" s="225"/>
      <c r="H11" s="225"/>
      <c r="I11" s="225"/>
      <c r="J11" s="225"/>
      <c r="K11" s="225"/>
    </row>
    <row r="12" spans="2:11" ht="20.25" customHeight="1" x14ac:dyDescent="0.25">
      <c r="B12" s="226" t="s">
        <v>365</v>
      </c>
      <c r="C12" s="226"/>
      <c r="D12" s="85"/>
      <c r="E12" s="225" t="s">
        <v>363</v>
      </c>
      <c r="F12" s="225"/>
      <c r="G12" s="85"/>
      <c r="H12" s="69"/>
      <c r="I12" s="225" t="s">
        <v>364</v>
      </c>
      <c r="J12" s="225"/>
      <c r="K12" s="84"/>
    </row>
    <row r="15" spans="2:11" x14ac:dyDescent="0.25">
      <c r="D15" s="245"/>
      <c r="E15" s="245"/>
      <c r="J15" s="79"/>
    </row>
    <row r="16" spans="2:11" x14ac:dyDescent="0.25">
      <c r="I16" s="70"/>
      <c r="J16" s="80"/>
    </row>
    <row r="17" spans="2:6" ht="15.75" thickBot="1" x14ac:dyDescent="0.3"/>
    <row r="18" spans="2:6" ht="21" thickBot="1" x14ac:dyDescent="0.3">
      <c r="B18" s="256"/>
      <c r="C18" s="254" t="s">
        <v>28</v>
      </c>
      <c r="D18" s="254"/>
      <c r="E18" s="255" t="s">
        <v>29</v>
      </c>
      <c r="F18" s="255"/>
    </row>
    <row r="19" spans="2:6" ht="29.25" customHeight="1" thickBot="1" x14ac:dyDescent="0.3">
      <c r="B19" s="257"/>
      <c r="C19" s="77" t="s">
        <v>355</v>
      </c>
      <c r="D19" s="77" t="s">
        <v>356</v>
      </c>
      <c r="E19" s="78" t="s">
        <v>355</v>
      </c>
      <c r="F19" s="78" t="s">
        <v>356</v>
      </c>
    </row>
    <row r="20" spans="2:6" ht="21" thickBot="1" x14ac:dyDescent="0.3">
      <c r="B20" s="76" t="s">
        <v>367</v>
      </c>
      <c r="C20" s="86">
        <f>+D8</f>
        <v>0.92409060294914513</v>
      </c>
      <c r="D20" s="86">
        <f>+F8</f>
        <v>0.53100853045695495</v>
      </c>
      <c r="E20" s="86">
        <f>+H8</f>
        <v>0.91983862874214917</v>
      </c>
      <c r="F20" s="86">
        <f>+J8</f>
        <v>0.49383582573276985</v>
      </c>
    </row>
    <row r="21" spans="2:6" ht="21" thickBot="1" x14ac:dyDescent="0.3">
      <c r="B21" s="76" t="s">
        <v>368</v>
      </c>
      <c r="C21" s="86">
        <f>+D9</f>
        <v>0.94046695163515126</v>
      </c>
      <c r="D21" s="86">
        <f>+F9</f>
        <v>1.2435163292092577</v>
      </c>
      <c r="E21" s="86">
        <f>+H9</f>
        <v>0.93122178299834424</v>
      </c>
      <c r="F21" s="86">
        <f>+J9</f>
        <v>0.46475347175096499</v>
      </c>
    </row>
    <row r="22" spans="2:6" ht="21" thickBot="1" x14ac:dyDescent="0.3">
      <c r="B22" s="76" t="s">
        <v>369</v>
      </c>
      <c r="C22" s="86">
        <f>+D10</f>
        <v>0.93057593203380329</v>
      </c>
      <c r="D22" s="86">
        <f>+F10</f>
        <v>0.81317445394163945</v>
      </c>
      <c r="E22" s="86">
        <f>+H10</f>
        <v>0.92434656288475425</v>
      </c>
      <c r="F22" s="86">
        <f>+J10</f>
        <v>0.48231868966386737</v>
      </c>
    </row>
    <row r="57" spans="2:8" ht="15.75" thickBot="1" x14ac:dyDescent="0.3"/>
    <row r="58" spans="2:8" ht="24" thickBot="1" x14ac:dyDescent="0.4">
      <c r="B58" s="87"/>
      <c r="C58" s="246" t="str">
        <f>+MID(D4,13,35)</f>
        <v xml:space="preserve">Ejecucion a 31 de enero de 2016 </v>
      </c>
      <c r="D58" s="247"/>
      <c r="E58" s="247"/>
      <c r="F58" s="247"/>
      <c r="G58" s="248"/>
      <c r="H58" s="92"/>
    </row>
    <row r="59" spans="2:8" ht="42.75" customHeight="1" x14ac:dyDescent="0.25">
      <c r="B59" s="249" t="s">
        <v>351</v>
      </c>
      <c r="C59" s="251" t="s">
        <v>352</v>
      </c>
      <c r="D59" s="252" t="s">
        <v>353</v>
      </c>
      <c r="E59" s="252"/>
      <c r="F59" s="252" t="s">
        <v>354</v>
      </c>
      <c r="G59" s="233"/>
      <c r="H59" s="92"/>
    </row>
    <row r="60" spans="2:8" ht="21" x14ac:dyDescent="0.35">
      <c r="B60" s="250"/>
      <c r="C60" s="251"/>
      <c r="D60" s="107" t="s">
        <v>357</v>
      </c>
      <c r="E60" s="108" t="s">
        <v>358</v>
      </c>
      <c r="F60" s="107" t="s">
        <v>357</v>
      </c>
      <c r="G60" s="109" t="s">
        <v>358</v>
      </c>
      <c r="H60" s="92"/>
    </row>
    <row r="61" spans="2:8" ht="21" x14ac:dyDescent="0.25">
      <c r="B61" s="112" t="s">
        <v>359</v>
      </c>
      <c r="C61" s="110">
        <f>+C8</f>
        <v>18287.435459</v>
      </c>
      <c r="D61" s="90">
        <f>+E61/C61</f>
        <v>0.53100853045695495</v>
      </c>
      <c r="E61" s="91">
        <f>+G8</f>
        <v>9710.784228909999</v>
      </c>
      <c r="F61" s="90">
        <f>+G61/C61</f>
        <v>0.49383582573276985</v>
      </c>
      <c r="G61" s="99">
        <f>+K8</f>
        <v>9030.9907904299998</v>
      </c>
      <c r="H61" s="92"/>
    </row>
    <row r="62" spans="2:8" ht="21" x14ac:dyDescent="0.25">
      <c r="B62" s="112" t="s">
        <v>360</v>
      </c>
      <c r="C62" s="110">
        <f>+C9</f>
        <v>11990.678599999999</v>
      </c>
      <c r="D62" s="90">
        <f>+E62/C62</f>
        <v>1.2435163292092577</v>
      </c>
      <c r="E62" s="91">
        <f>+G9</f>
        <v>14910.6046374</v>
      </c>
      <c r="F62" s="90">
        <f>+G62/C62</f>
        <v>0.46475347175096499</v>
      </c>
      <c r="G62" s="100">
        <f>+K9</f>
        <v>5572.7095079999999</v>
      </c>
      <c r="H62" s="92"/>
    </row>
    <row r="63" spans="2:8" ht="21.75" thickBot="1" x14ac:dyDescent="0.3">
      <c r="B63" s="113" t="s">
        <v>361</v>
      </c>
      <c r="C63" s="111">
        <f>SUM(C61:C62)</f>
        <v>30278.114059</v>
      </c>
      <c r="D63" s="103">
        <f>+E63/C63</f>
        <v>0.81317445394163945</v>
      </c>
      <c r="E63" s="102">
        <f>SUM(E61:E62)</f>
        <v>24621.388866310001</v>
      </c>
      <c r="F63" s="103">
        <f>+G63/C63</f>
        <v>0.48231868966386737</v>
      </c>
      <c r="G63" s="104">
        <f>SUM(G61:G62)</f>
        <v>14603.70029843</v>
      </c>
      <c r="H63" s="92"/>
    </row>
    <row r="64" spans="2:8" ht="35.25" customHeight="1" x14ac:dyDescent="0.25">
      <c r="B64" s="253" t="s">
        <v>362</v>
      </c>
      <c r="C64" s="253"/>
      <c r="D64" s="253"/>
      <c r="E64" s="253"/>
      <c r="F64" s="253"/>
      <c r="G64" s="253"/>
      <c r="H64" s="92"/>
    </row>
    <row r="65" spans="2:7" x14ac:dyDescent="0.25">
      <c r="B65" s="225"/>
      <c r="C65" s="225"/>
      <c r="D65" s="67"/>
      <c r="E65" s="67"/>
      <c r="F65" s="68"/>
      <c r="G65" s="67"/>
    </row>
    <row r="68" spans="2:7" ht="15.75" thickBot="1" x14ac:dyDescent="0.3"/>
    <row r="69" spans="2:7" ht="21.75" customHeight="1" thickTop="1" x14ac:dyDescent="0.25">
      <c r="B69" s="239"/>
      <c r="C69" s="241" t="s">
        <v>28</v>
      </c>
      <c r="D69" s="242"/>
      <c r="E69" s="241" t="s">
        <v>29</v>
      </c>
      <c r="F69" s="242"/>
    </row>
    <row r="70" spans="2:7" ht="15.75" thickBot="1" x14ac:dyDescent="0.3">
      <c r="B70" s="240"/>
      <c r="C70" s="243"/>
      <c r="D70" s="244"/>
      <c r="E70" s="243"/>
      <c r="F70" s="244"/>
    </row>
    <row r="71" spans="2:7" ht="21.75" thickTop="1" thickBot="1" x14ac:dyDescent="0.3">
      <c r="B71" s="73" t="str">
        <f>+B20</f>
        <v>Funcionamiento : 15.839</v>
      </c>
      <c r="C71" s="74">
        <f t="shared" ref="C71:F73" si="0">+D61</f>
        <v>0.53100853045695495</v>
      </c>
      <c r="D71" s="75">
        <f>+E61</f>
        <v>9710.784228909999</v>
      </c>
      <c r="E71" s="74">
        <f t="shared" si="0"/>
        <v>0.49383582573276985</v>
      </c>
      <c r="F71" s="75">
        <f t="shared" si="0"/>
        <v>9030.9907904299998</v>
      </c>
    </row>
    <row r="72" spans="2:7" ht="21.75" thickTop="1" thickBot="1" x14ac:dyDescent="0.3">
      <c r="B72" s="73" t="str">
        <f>+B21</f>
        <v>Inversión : 9.294</v>
      </c>
      <c r="C72" s="74">
        <f t="shared" si="0"/>
        <v>1.2435163292092577</v>
      </c>
      <c r="D72" s="75">
        <f t="shared" si="0"/>
        <v>14910.6046374</v>
      </c>
      <c r="E72" s="74">
        <f t="shared" si="0"/>
        <v>0.46475347175096499</v>
      </c>
      <c r="F72" s="75">
        <f t="shared" si="0"/>
        <v>5572.7095079999999</v>
      </c>
    </row>
    <row r="73" spans="2:7" ht="21.75" thickTop="1" thickBot="1" x14ac:dyDescent="0.3">
      <c r="B73" s="73" t="str">
        <f>+B22</f>
        <v>Total : 25.133</v>
      </c>
      <c r="C73" s="74">
        <f t="shared" si="0"/>
        <v>0.81317445394163945</v>
      </c>
      <c r="D73" s="75">
        <f t="shared" si="0"/>
        <v>24621.388866310001</v>
      </c>
      <c r="E73" s="74">
        <f t="shared" si="0"/>
        <v>0.48231868966386737</v>
      </c>
      <c r="F73" s="75">
        <f t="shared" si="0"/>
        <v>14603.70029843</v>
      </c>
    </row>
    <row r="74" spans="2:7" ht="21.75" customHeight="1" thickTop="1" x14ac:dyDescent="0.25">
      <c r="B74" s="72" t="str">
        <f>+B64</f>
        <v xml:space="preserve">Fuente: Grupo de Gestión Financiera Función Pública  - SIIF Nación
Cifras en millones de pesos
  </v>
      </c>
      <c r="C74" s="71"/>
      <c r="D74" s="71"/>
      <c r="E74" s="71"/>
      <c r="F74" s="71"/>
    </row>
    <row r="109" spans="2:7" ht="15.75" thickBot="1" x14ac:dyDescent="0.3"/>
    <row r="110" spans="2:7" ht="66" customHeight="1" thickBot="1" x14ac:dyDescent="0.3">
      <c r="B110" s="236" t="s">
        <v>374</v>
      </c>
      <c r="C110" s="237"/>
      <c r="D110" s="238"/>
      <c r="E110" s="114" t="s">
        <v>342</v>
      </c>
      <c r="F110" s="114" t="s">
        <v>343</v>
      </c>
      <c r="G110" s="115" t="s">
        <v>344</v>
      </c>
    </row>
    <row r="111" spans="2:7" ht="56.25" customHeight="1" x14ac:dyDescent="0.25">
      <c r="B111" s="116" t="s">
        <v>366</v>
      </c>
      <c r="C111" s="117" t="s">
        <v>40</v>
      </c>
      <c r="D111" s="93" t="s">
        <v>74</v>
      </c>
      <c r="E111" s="122">
        <f>+'EJE JUNIO 2018'!W22</f>
        <v>85.374146376811595</v>
      </c>
      <c r="F111" s="122">
        <f>+'EJE JUNIO 2018'!X22</f>
        <v>2.6366666666666667</v>
      </c>
      <c r="G111" s="123">
        <f>+'EJE JUNIO 2018'!Y22</f>
        <v>2.6366666666666667</v>
      </c>
    </row>
    <row r="112" spans="2:7" ht="79.5" customHeight="1" x14ac:dyDescent="0.25">
      <c r="B112" s="118" t="s">
        <v>75</v>
      </c>
      <c r="C112" s="119" t="s">
        <v>40</v>
      </c>
      <c r="D112" s="94" t="s">
        <v>77</v>
      </c>
      <c r="E112" s="124">
        <f>+'EJE JUNIO 2018'!W23</f>
        <v>99.334709677419355</v>
      </c>
      <c r="F112" s="124">
        <f>+'EJE JUNIO 2018'!X23</f>
        <v>89.220645161290321</v>
      </c>
      <c r="G112" s="125">
        <f>+'EJE JUNIO 2018'!Y23</f>
        <v>89.220645161290321</v>
      </c>
    </row>
    <row r="113" spans="2:7" ht="68.25" customHeight="1" x14ac:dyDescent="0.25">
      <c r="B113" s="118" t="s">
        <v>75</v>
      </c>
      <c r="C113" s="119" t="s">
        <v>63</v>
      </c>
      <c r="D113" s="94" t="s">
        <v>77</v>
      </c>
      <c r="E113" s="124">
        <f>+'EJE JUNIO 2018'!W24</f>
        <v>67.404591012500006</v>
      </c>
      <c r="F113" s="124">
        <f>+'EJE JUNIO 2018'!X24</f>
        <v>36.994267537500001</v>
      </c>
      <c r="G113" s="125">
        <f>+'EJE JUNIO 2018'!Y24</f>
        <v>36.069182887499998</v>
      </c>
    </row>
    <row r="114" spans="2:7" ht="73.5" customHeight="1" x14ac:dyDescent="0.25">
      <c r="B114" s="118" t="s">
        <v>75</v>
      </c>
      <c r="C114" s="119" t="s">
        <v>63</v>
      </c>
      <c r="D114" s="94" t="s">
        <v>77</v>
      </c>
      <c r="E114" s="124">
        <f>+'EJE JUNIO 2018'!W25</f>
        <v>62.455024226415091</v>
      </c>
      <c r="F114" s="124">
        <f>+'EJE JUNIO 2018'!X25</f>
        <v>56.098099698113217</v>
      </c>
      <c r="G114" s="125">
        <f>+'EJE JUNIO 2018'!Y25</f>
        <v>54.931468037735854</v>
      </c>
    </row>
    <row r="115" spans="2:7" ht="61.5" customHeight="1" thickBot="1" x14ac:dyDescent="0.3">
      <c r="B115" s="120" t="s">
        <v>81</v>
      </c>
      <c r="C115" s="121" t="s">
        <v>40</v>
      </c>
      <c r="D115" s="95" t="s">
        <v>83</v>
      </c>
      <c r="E115" s="126">
        <f>+'EJE JUNIO 2018'!W28</f>
        <v>52.128255025980387</v>
      </c>
      <c r="F115" s="126">
        <f>+'EJE JUNIO 2018'!X28</f>
        <v>37.924832254901965</v>
      </c>
      <c r="G115" s="127">
        <f>+'EJE JUNIO 2018'!Y28</f>
        <v>36.877818725490194</v>
      </c>
    </row>
    <row r="116" spans="2:7" ht="18" customHeight="1" x14ac:dyDescent="0.25"/>
  </sheetData>
  <mergeCells count="28">
    <mergeCell ref="B110:D110"/>
    <mergeCell ref="B69:B70"/>
    <mergeCell ref="C69:D70"/>
    <mergeCell ref="E69:F70"/>
    <mergeCell ref="D15:E15"/>
    <mergeCell ref="B65:C65"/>
    <mergeCell ref="C58:G58"/>
    <mergeCell ref="B59:B60"/>
    <mergeCell ref="C59:C60"/>
    <mergeCell ref="D59:E59"/>
    <mergeCell ref="F59:G59"/>
    <mergeCell ref="B64:G64"/>
    <mergeCell ref="C18:D18"/>
    <mergeCell ref="E18:F18"/>
    <mergeCell ref="B18:B19"/>
    <mergeCell ref="B11:K11"/>
    <mergeCell ref="B12:C12"/>
    <mergeCell ref="I12:J12"/>
    <mergeCell ref="E12:F12"/>
    <mergeCell ref="D4:K4"/>
    <mergeCell ref="B5:B7"/>
    <mergeCell ref="C5:C7"/>
    <mergeCell ref="D5:G5"/>
    <mergeCell ref="H5:K5"/>
    <mergeCell ref="D6:E6"/>
    <mergeCell ref="F6:G6"/>
    <mergeCell ref="H6:I6"/>
    <mergeCell ref="J6:K6"/>
  </mergeCells>
  <conditionalFormatting sqref="I20">
    <cfRule type="cellIs" dxfId="0" priority="1" operator="greaterThan">
      <formula>$F$8</formula>
    </cfRule>
  </conditionalFormatting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pageSetUpPr fitToPage="1"/>
  </sheetPr>
  <dimension ref="A1:Z27"/>
  <sheetViews>
    <sheetView workbookViewId="0">
      <selection activeCell="P20" sqref="P20"/>
    </sheetView>
  </sheetViews>
  <sheetFormatPr baseColWidth="10" defaultRowHeight="15" x14ac:dyDescent="0.25"/>
  <cols>
    <col min="1" max="1" width="13.42578125" customWidth="1"/>
    <col min="2" max="2" width="27" customWidth="1"/>
    <col min="3" max="3" width="12" customWidth="1"/>
    <col min="4" max="11" width="5.42578125" customWidth="1"/>
    <col min="12" max="12" width="9.5703125" customWidth="1"/>
    <col min="13" max="13" width="8" customWidth="1"/>
    <col min="14" max="14" width="9.5703125" customWidth="1"/>
    <col min="15" max="15" width="27.5703125" customWidth="1"/>
    <col min="16" max="26" width="18.85546875" customWidth="1"/>
    <col min="27" max="27" width="0" hidden="1" customWidth="1"/>
    <col min="28" max="28" width="13.42578125" customWidth="1"/>
  </cols>
  <sheetData>
    <row r="1" spans="1:26" x14ac:dyDescent="0.25">
      <c r="A1" s="2" t="s">
        <v>0</v>
      </c>
      <c r="B1" s="2">
        <v>2018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  <c r="M1" s="3" t="s">
        <v>1</v>
      </c>
      <c r="N1" s="3" t="s">
        <v>1</v>
      </c>
      <c r="O1" s="3" t="s">
        <v>1</v>
      </c>
      <c r="P1" s="3" t="s">
        <v>1</v>
      </c>
      <c r="Q1" s="3" t="s">
        <v>1</v>
      </c>
      <c r="R1" s="3" t="s">
        <v>1</v>
      </c>
      <c r="S1" s="3" t="s">
        <v>1</v>
      </c>
      <c r="T1" s="3" t="s">
        <v>1</v>
      </c>
      <c r="U1" s="3" t="s">
        <v>1</v>
      </c>
      <c r="V1" s="3" t="s">
        <v>1</v>
      </c>
      <c r="W1" s="3" t="s">
        <v>1</v>
      </c>
      <c r="X1" s="3" t="s">
        <v>1</v>
      </c>
      <c r="Y1" s="3" t="s">
        <v>1</v>
      </c>
      <c r="Z1" s="3" t="s">
        <v>1</v>
      </c>
    </row>
    <row r="2" spans="1:26" x14ac:dyDescent="0.25">
      <c r="A2" s="2" t="s">
        <v>2</v>
      </c>
      <c r="B2" s="2" t="s">
        <v>3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  <c r="R2" s="3" t="s">
        <v>1</v>
      </c>
      <c r="S2" s="3" t="s">
        <v>1</v>
      </c>
      <c r="T2" s="3" t="s">
        <v>1</v>
      </c>
      <c r="U2" s="3" t="s">
        <v>1</v>
      </c>
      <c r="V2" s="3" t="s">
        <v>1</v>
      </c>
      <c r="W2" s="3" t="s">
        <v>1</v>
      </c>
      <c r="X2" s="3" t="s">
        <v>1</v>
      </c>
      <c r="Y2" s="3" t="s">
        <v>1</v>
      </c>
      <c r="Z2" s="3" t="s">
        <v>1</v>
      </c>
    </row>
    <row r="3" spans="1:26" x14ac:dyDescent="0.25">
      <c r="A3" s="2" t="s">
        <v>4</v>
      </c>
      <c r="B3" s="2" t="s">
        <v>388</v>
      </c>
      <c r="C3" s="3" t="s">
        <v>1</v>
      </c>
      <c r="D3" s="3" t="s">
        <v>1</v>
      </c>
      <c r="E3" s="3" t="s">
        <v>1</v>
      </c>
      <c r="F3" s="3" t="s">
        <v>1</v>
      </c>
      <c r="G3" s="3" t="s">
        <v>1</v>
      </c>
      <c r="H3" s="3" t="s">
        <v>1</v>
      </c>
      <c r="I3" s="3" t="s">
        <v>1</v>
      </c>
      <c r="J3" s="3" t="s">
        <v>1</v>
      </c>
      <c r="K3" s="3" t="s">
        <v>1</v>
      </c>
      <c r="L3" s="3" t="s">
        <v>1</v>
      </c>
      <c r="M3" s="3" t="s">
        <v>1</v>
      </c>
      <c r="N3" s="3" t="s">
        <v>1</v>
      </c>
      <c r="O3" s="3" t="s">
        <v>1</v>
      </c>
      <c r="P3" s="3" t="s">
        <v>1</v>
      </c>
      <c r="Q3" s="3" t="s">
        <v>1</v>
      </c>
      <c r="R3" s="3" t="s">
        <v>1</v>
      </c>
      <c r="S3" s="3" t="s">
        <v>1</v>
      </c>
      <c r="T3" s="3" t="s">
        <v>1</v>
      </c>
      <c r="U3" s="3" t="s">
        <v>1</v>
      </c>
      <c r="V3" s="3" t="s">
        <v>1</v>
      </c>
      <c r="W3" s="3" t="s">
        <v>1</v>
      </c>
      <c r="X3" s="3" t="s">
        <v>1</v>
      </c>
      <c r="Y3" s="3" t="s">
        <v>1</v>
      </c>
      <c r="Z3" s="3" t="s">
        <v>1</v>
      </c>
    </row>
    <row r="4" spans="1:26" ht="24" x14ac:dyDescent="0.25">
      <c r="A4" s="2" t="s">
        <v>6</v>
      </c>
      <c r="B4" s="2" t="s">
        <v>7</v>
      </c>
      <c r="C4" s="2" t="s">
        <v>8</v>
      </c>
      <c r="D4" s="2" t="s">
        <v>9</v>
      </c>
      <c r="E4" s="2" t="s">
        <v>10</v>
      </c>
      <c r="F4" s="2" t="s">
        <v>11</v>
      </c>
      <c r="G4" s="2" t="s">
        <v>12</v>
      </c>
      <c r="H4" s="2" t="s">
        <v>13</v>
      </c>
      <c r="I4" s="2" t="s">
        <v>14</v>
      </c>
      <c r="J4" s="2" t="s">
        <v>15</v>
      </c>
      <c r="K4" s="2" t="s">
        <v>16</v>
      </c>
      <c r="L4" s="2" t="s">
        <v>17</v>
      </c>
      <c r="M4" s="2" t="s">
        <v>18</v>
      </c>
      <c r="N4" s="2" t="s">
        <v>19</v>
      </c>
      <c r="O4" s="2" t="s">
        <v>20</v>
      </c>
      <c r="P4" s="2" t="s">
        <v>21</v>
      </c>
      <c r="Q4" s="2" t="s">
        <v>22</v>
      </c>
      <c r="R4" s="2" t="s">
        <v>23</v>
      </c>
      <c r="S4" s="2" t="s">
        <v>24</v>
      </c>
      <c r="T4" s="2" t="s">
        <v>25</v>
      </c>
      <c r="U4" s="2" t="s">
        <v>26</v>
      </c>
      <c r="V4" s="2" t="s">
        <v>27</v>
      </c>
      <c r="W4" s="2" t="s">
        <v>28</v>
      </c>
      <c r="X4" s="2" t="s">
        <v>29</v>
      </c>
      <c r="Y4" s="2" t="s">
        <v>30</v>
      </c>
      <c r="Z4" s="2" t="s">
        <v>31</v>
      </c>
    </row>
    <row r="5" spans="1:26" ht="22.5" x14ac:dyDescent="0.25">
      <c r="A5" s="4" t="s">
        <v>32</v>
      </c>
      <c r="B5" s="5" t="s">
        <v>33</v>
      </c>
      <c r="C5" s="6" t="s">
        <v>34</v>
      </c>
      <c r="D5" s="4" t="s">
        <v>35</v>
      </c>
      <c r="E5" s="4" t="s">
        <v>36</v>
      </c>
      <c r="F5" s="4" t="s">
        <v>37</v>
      </c>
      <c r="G5" s="4" t="s">
        <v>36</v>
      </c>
      <c r="H5" s="4" t="s">
        <v>36</v>
      </c>
      <c r="I5" s="4"/>
      <c r="J5" s="4"/>
      <c r="K5" s="4"/>
      <c r="L5" s="4" t="s">
        <v>38</v>
      </c>
      <c r="M5" s="4" t="s">
        <v>39</v>
      </c>
      <c r="N5" s="4" t="s">
        <v>40</v>
      </c>
      <c r="O5" s="5" t="s">
        <v>41</v>
      </c>
      <c r="P5" s="7">
        <v>8267869021</v>
      </c>
      <c r="Q5" s="7">
        <v>0</v>
      </c>
      <c r="R5" s="7">
        <v>0</v>
      </c>
      <c r="S5" s="7">
        <v>8267869021</v>
      </c>
      <c r="T5" s="7">
        <v>0</v>
      </c>
      <c r="U5" s="7">
        <v>8267869021</v>
      </c>
      <c r="V5" s="7">
        <v>0</v>
      </c>
      <c r="W5" s="7">
        <v>4330213910</v>
      </c>
      <c r="X5" s="7">
        <v>4330213910</v>
      </c>
      <c r="Y5" s="7">
        <v>4330213910</v>
      </c>
      <c r="Z5" s="7">
        <v>4330213910</v>
      </c>
    </row>
    <row r="6" spans="1:26" ht="22.5" x14ac:dyDescent="0.25">
      <c r="A6" s="4" t="s">
        <v>32</v>
      </c>
      <c r="B6" s="5" t="s">
        <v>33</v>
      </c>
      <c r="C6" s="6" t="s">
        <v>42</v>
      </c>
      <c r="D6" s="4" t="s">
        <v>35</v>
      </c>
      <c r="E6" s="4" t="s">
        <v>36</v>
      </c>
      <c r="F6" s="4" t="s">
        <v>37</v>
      </c>
      <c r="G6" s="4" t="s">
        <v>36</v>
      </c>
      <c r="H6" s="4" t="s">
        <v>43</v>
      </c>
      <c r="I6" s="4"/>
      <c r="J6" s="4"/>
      <c r="K6" s="4"/>
      <c r="L6" s="4" t="s">
        <v>38</v>
      </c>
      <c r="M6" s="4" t="s">
        <v>39</v>
      </c>
      <c r="N6" s="4" t="s">
        <v>40</v>
      </c>
      <c r="O6" s="5" t="s">
        <v>44</v>
      </c>
      <c r="P6" s="7">
        <v>977407797</v>
      </c>
      <c r="Q6" s="7">
        <v>0</v>
      </c>
      <c r="R6" s="7">
        <v>0</v>
      </c>
      <c r="S6" s="7">
        <v>977407797</v>
      </c>
      <c r="T6" s="7">
        <v>0</v>
      </c>
      <c r="U6" s="7">
        <v>977407797</v>
      </c>
      <c r="V6" s="7">
        <v>0</v>
      </c>
      <c r="W6" s="7">
        <v>628355932</v>
      </c>
      <c r="X6" s="7">
        <v>628355932</v>
      </c>
      <c r="Y6" s="7">
        <v>628355932</v>
      </c>
      <c r="Z6" s="7">
        <v>628355932</v>
      </c>
    </row>
    <row r="7" spans="1:26" ht="22.5" x14ac:dyDescent="0.25">
      <c r="A7" s="4" t="s">
        <v>32</v>
      </c>
      <c r="B7" s="5" t="s">
        <v>33</v>
      </c>
      <c r="C7" s="6" t="s">
        <v>45</v>
      </c>
      <c r="D7" s="4" t="s">
        <v>35</v>
      </c>
      <c r="E7" s="4" t="s">
        <v>36</v>
      </c>
      <c r="F7" s="4" t="s">
        <v>37</v>
      </c>
      <c r="G7" s="4" t="s">
        <v>36</v>
      </c>
      <c r="H7" s="4" t="s">
        <v>46</v>
      </c>
      <c r="I7" s="4"/>
      <c r="J7" s="4"/>
      <c r="K7" s="4"/>
      <c r="L7" s="4" t="s">
        <v>38</v>
      </c>
      <c r="M7" s="4" t="s">
        <v>39</v>
      </c>
      <c r="N7" s="4" t="s">
        <v>40</v>
      </c>
      <c r="O7" s="5" t="s">
        <v>47</v>
      </c>
      <c r="P7" s="7">
        <v>2501347519</v>
      </c>
      <c r="Q7" s="7">
        <v>0</v>
      </c>
      <c r="R7" s="7">
        <v>0</v>
      </c>
      <c r="S7" s="7">
        <v>2501347519</v>
      </c>
      <c r="T7" s="7">
        <v>0</v>
      </c>
      <c r="U7" s="7">
        <v>2501347519</v>
      </c>
      <c r="V7" s="7">
        <v>0</v>
      </c>
      <c r="W7" s="7">
        <v>1205321146</v>
      </c>
      <c r="X7" s="7">
        <v>1205321146</v>
      </c>
      <c r="Y7" s="7">
        <v>1205321146</v>
      </c>
      <c r="Z7" s="7">
        <v>821200553</v>
      </c>
    </row>
    <row r="8" spans="1:26" ht="33.75" x14ac:dyDescent="0.25">
      <c r="A8" s="4" t="s">
        <v>32</v>
      </c>
      <c r="B8" s="5" t="s">
        <v>33</v>
      </c>
      <c r="C8" s="6" t="s">
        <v>48</v>
      </c>
      <c r="D8" s="4" t="s">
        <v>35</v>
      </c>
      <c r="E8" s="4" t="s">
        <v>36</v>
      </c>
      <c r="F8" s="4" t="s">
        <v>37</v>
      </c>
      <c r="G8" s="4" t="s">
        <v>36</v>
      </c>
      <c r="H8" s="4" t="s">
        <v>49</v>
      </c>
      <c r="I8" s="4"/>
      <c r="J8" s="4"/>
      <c r="K8" s="4"/>
      <c r="L8" s="4" t="s">
        <v>38</v>
      </c>
      <c r="M8" s="4" t="s">
        <v>39</v>
      </c>
      <c r="N8" s="4" t="s">
        <v>40</v>
      </c>
      <c r="O8" s="5" t="s">
        <v>50</v>
      </c>
      <c r="P8" s="7">
        <v>283427174</v>
      </c>
      <c r="Q8" s="7">
        <v>0</v>
      </c>
      <c r="R8" s="7">
        <v>0</v>
      </c>
      <c r="S8" s="7">
        <v>283427174</v>
      </c>
      <c r="T8" s="7">
        <v>0</v>
      </c>
      <c r="U8" s="7">
        <v>283427174</v>
      </c>
      <c r="V8" s="7">
        <v>0</v>
      </c>
      <c r="W8" s="7">
        <v>68491883</v>
      </c>
      <c r="X8" s="7">
        <v>68491883</v>
      </c>
      <c r="Y8" s="7">
        <v>68491883</v>
      </c>
      <c r="Z8" s="7">
        <v>68491883</v>
      </c>
    </row>
    <row r="9" spans="1:26" ht="22.5" x14ac:dyDescent="0.25">
      <c r="A9" s="4" t="s">
        <v>32</v>
      </c>
      <c r="B9" s="5" t="s">
        <v>33</v>
      </c>
      <c r="C9" s="6" t="s">
        <v>51</v>
      </c>
      <c r="D9" s="4" t="s">
        <v>35</v>
      </c>
      <c r="E9" s="4" t="s">
        <v>36</v>
      </c>
      <c r="F9" s="4" t="s">
        <v>37</v>
      </c>
      <c r="G9" s="4" t="s">
        <v>52</v>
      </c>
      <c r="H9" s="4"/>
      <c r="I9" s="4"/>
      <c r="J9" s="4"/>
      <c r="K9" s="4"/>
      <c r="L9" s="4" t="s">
        <v>38</v>
      </c>
      <c r="M9" s="4" t="s">
        <v>39</v>
      </c>
      <c r="N9" s="4" t="s">
        <v>40</v>
      </c>
      <c r="O9" s="5" t="s">
        <v>53</v>
      </c>
      <c r="P9" s="7">
        <v>124423893</v>
      </c>
      <c r="Q9" s="7">
        <v>0</v>
      </c>
      <c r="R9" s="7">
        <v>0</v>
      </c>
      <c r="S9" s="7">
        <v>124423893</v>
      </c>
      <c r="T9" s="7">
        <v>0</v>
      </c>
      <c r="U9" s="7">
        <v>103244184</v>
      </c>
      <c r="V9" s="7">
        <v>21179709</v>
      </c>
      <c r="W9" s="7">
        <v>100964600</v>
      </c>
      <c r="X9" s="7">
        <v>80857400</v>
      </c>
      <c r="Y9" s="7">
        <v>80857400</v>
      </c>
      <c r="Z9" s="7">
        <v>73662500</v>
      </c>
    </row>
    <row r="10" spans="1:26" ht="33.75" x14ac:dyDescent="0.25">
      <c r="A10" s="4" t="s">
        <v>32</v>
      </c>
      <c r="B10" s="5" t="s">
        <v>33</v>
      </c>
      <c r="C10" s="6" t="s">
        <v>54</v>
      </c>
      <c r="D10" s="4" t="s">
        <v>35</v>
      </c>
      <c r="E10" s="4" t="s">
        <v>36</v>
      </c>
      <c r="F10" s="4" t="s">
        <v>37</v>
      </c>
      <c r="G10" s="4" t="s">
        <v>46</v>
      </c>
      <c r="H10" s="4"/>
      <c r="I10" s="4"/>
      <c r="J10" s="4"/>
      <c r="K10" s="4"/>
      <c r="L10" s="4" t="s">
        <v>38</v>
      </c>
      <c r="M10" s="4" t="s">
        <v>39</v>
      </c>
      <c r="N10" s="4" t="s">
        <v>40</v>
      </c>
      <c r="O10" s="5" t="s">
        <v>55</v>
      </c>
      <c r="P10" s="7">
        <v>2949091156</v>
      </c>
      <c r="Q10" s="7">
        <v>0</v>
      </c>
      <c r="R10" s="7">
        <v>0</v>
      </c>
      <c r="S10" s="7">
        <v>2949091156</v>
      </c>
      <c r="T10" s="7">
        <v>0</v>
      </c>
      <c r="U10" s="7">
        <v>2949091156</v>
      </c>
      <c r="V10" s="7">
        <v>0</v>
      </c>
      <c r="W10" s="7">
        <v>1901668208</v>
      </c>
      <c r="X10" s="7">
        <v>1901668208</v>
      </c>
      <c r="Y10" s="7">
        <v>1901668208</v>
      </c>
      <c r="Z10" s="7">
        <v>1757958362.0899999</v>
      </c>
    </row>
    <row r="11" spans="1:26" ht="22.5" x14ac:dyDescent="0.25">
      <c r="A11" s="4" t="s">
        <v>32</v>
      </c>
      <c r="B11" s="5" t="s">
        <v>33</v>
      </c>
      <c r="C11" s="6" t="s">
        <v>56</v>
      </c>
      <c r="D11" s="4" t="s">
        <v>35</v>
      </c>
      <c r="E11" s="4" t="s">
        <v>52</v>
      </c>
      <c r="F11" s="4" t="s">
        <v>37</v>
      </c>
      <c r="G11" s="4" t="s">
        <v>57</v>
      </c>
      <c r="H11" s="4"/>
      <c r="I11" s="4"/>
      <c r="J11" s="4"/>
      <c r="K11" s="4"/>
      <c r="L11" s="4" t="s">
        <v>38</v>
      </c>
      <c r="M11" s="4" t="s">
        <v>39</v>
      </c>
      <c r="N11" s="4" t="s">
        <v>40</v>
      </c>
      <c r="O11" s="5" t="s">
        <v>58</v>
      </c>
      <c r="P11" s="7">
        <v>29870000</v>
      </c>
      <c r="Q11" s="7">
        <v>8095000</v>
      </c>
      <c r="R11" s="7">
        <v>0</v>
      </c>
      <c r="S11" s="7">
        <v>37965000</v>
      </c>
      <c r="T11" s="7">
        <v>0</v>
      </c>
      <c r="U11" s="7">
        <v>37965000</v>
      </c>
      <c r="V11" s="7">
        <v>0</v>
      </c>
      <c r="W11" s="7">
        <v>37944600</v>
      </c>
      <c r="X11" s="7">
        <v>37944600</v>
      </c>
      <c r="Y11" s="7">
        <v>37944600</v>
      </c>
      <c r="Z11" s="7">
        <v>37944600</v>
      </c>
    </row>
    <row r="12" spans="1:26" ht="22.5" x14ac:dyDescent="0.25">
      <c r="A12" s="4" t="s">
        <v>32</v>
      </c>
      <c r="B12" s="5" t="s">
        <v>33</v>
      </c>
      <c r="C12" s="6" t="s">
        <v>59</v>
      </c>
      <c r="D12" s="4" t="s">
        <v>35</v>
      </c>
      <c r="E12" s="4" t="s">
        <v>52</v>
      </c>
      <c r="F12" s="4" t="s">
        <v>37</v>
      </c>
      <c r="G12" s="4" t="s">
        <v>43</v>
      </c>
      <c r="H12" s="4"/>
      <c r="I12" s="4"/>
      <c r="J12" s="4"/>
      <c r="K12" s="4"/>
      <c r="L12" s="4" t="s">
        <v>38</v>
      </c>
      <c r="M12" s="4" t="s">
        <v>39</v>
      </c>
      <c r="N12" s="4" t="s">
        <v>40</v>
      </c>
      <c r="O12" s="5" t="s">
        <v>60</v>
      </c>
      <c r="P12" s="7">
        <v>2601173403</v>
      </c>
      <c r="Q12" s="7">
        <v>0</v>
      </c>
      <c r="R12" s="7">
        <v>8095000</v>
      </c>
      <c r="S12" s="7">
        <v>2593078403</v>
      </c>
      <c r="T12" s="7">
        <v>0</v>
      </c>
      <c r="U12" s="7">
        <v>1840951708.53</v>
      </c>
      <c r="V12" s="7">
        <v>752126694.47000003</v>
      </c>
      <c r="W12" s="7">
        <v>1328184912.9100001</v>
      </c>
      <c r="X12" s="7">
        <v>668498674.42999995</v>
      </c>
      <c r="Y12" s="7">
        <v>668498674.42999995</v>
      </c>
      <c r="Z12" s="7">
        <v>668498674.42999995</v>
      </c>
    </row>
    <row r="13" spans="1:26" ht="22.5" x14ac:dyDescent="0.25">
      <c r="A13" s="4" t="s">
        <v>32</v>
      </c>
      <c r="B13" s="5" t="s">
        <v>33</v>
      </c>
      <c r="C13" s="6" t="s">
        <v>61</v>
      </c>
      <c r="D13" s="4" t="s">
        <v>35</v>
      </c>
      <c r="E13" s="4" t="s">
        <v>57</v>
      </c>
      <c r="F13" s="4" t="s">
        <v>52</v>
      </c>
      <c r="G13" s="4" t="s">
        <v>36</v>
      </c>
      <c r="H13" s="4" t="s">
        <v>36</v>
      </c>
      <c r="I13" s="4"/>
      <c r="J13" s="4"/>
      <c r="K13" s="4"/>
      <c r="L13" s="4" t="s">
        <v>38</v>
      </c>
      <c r="M13" s="4" t="s">
        <v>62</v>
      </c>
      <c r="N13" s="4" t="s">
        <v>63</v>
      </c>
      <c r="O13" s="5" t="s">
        <v>64</v>
      </c>
      <c r="P13" s="7">
        <v>31035181</v>
      </c>
      <c r="Q13" s="7">
        <v>0</v>
      </c>
      <c r="R13" s="7">
        <v>0</v>
      </c>
      <c r="S13" s="7">
        <v>31035181</v>
      </c>
      <c r="T13" s="7">
        <v>0</v>
      </c>
      <c r="U13" s="7">
        <v>0</v>
      </c>
      <c r="V13" s="7">
        <v>31035181</v>
      </c>
      <c r="W13" s="7">
        <v>0</v>
      </c>
      <c r="X13" s="7">
        <v>0</v>
      </c>
      <c r="Y13" s="7">
        <v>0</v>
      </c>
      <c r="Z13" s="7">
        <v>0</v>
      </c>
    </row>
    <row r="14" spans="1:26" ht="22.5" x14ac:dyDescent="0.25">
      <c r="A14" s="4" t="s">
        <v>32</v>
      </c>
      <c r="B14" s="5" t="s">
        <v>33</v>
      </c>
      <c r="C14" s="6" t="s">
        <v>65</v>
      </c>
      <c r="D14" s="4" t="s">
        <v>35</v>
      </c>
      <c r="E14" s="4" t="s">
        <v>57</v>
      </c>
      <c r="F14" s="4" t="s">
        <v>46</v>
      </c>
      <c r="G14" s="4" t="s">
        <v>36</v>
      </c>
      <c r="H14" s="4" t="s">
        <v>36</v>
      </c>
      <c r="I14" s="4"/>
      <c r="J14" s="4"/>
      <c r="K14" s="4"/>
      <c r="L14" s="4" t="s">
        <v>38</v>
      </c>
      <c r="M14" s="4" t="s">
        <v>39</v>
      </c>
      <c r="N14" s="4" t="s">
        <v>40</v>
      </c>
      <c r="O14" s="5" t="s">
        <v>66</v>
      </c>
      <c r="P14" s="7">
        <v>200432232</v>
      </c>
      <c r="Q14" s="7">
        <v>0</v>
      </c>
      <c r="R14" s="7">
        <v>0</v>
      </c>
      <c r="S14" s="7">
        <v>200432232</v>
      </c>
      <c r="T14" s="7">
        <v>0</v>
      </c>
      <c r="U14" s="7">
        <v>200432232</v>
      </c>
      <c r="V14" s="7">
        <v>0</v>
      </c>
      <c r="W14" s="7">
        <v>105639037</v>
      </c>
      <c r="X14" s="7">
        <v>105639037</v>
      </c>
      <c r="Y14" s="7">
        <v>105639037</v>
      </c>
      <c r="Z14" s="7">
        <v>105639037</v>
      </c>
    </row>
    <row r="15" spans="1:26" ht="22.5" x14ac:dyDescent="0.25">
      <c r="A15" s="4" t="s">
        <v>32</v>
      </c>
      <c r="B15" s="5" t="s">
        <v>33</v>
      </c>
      <c r="C15" s="6" t="s">
        <v>67</v>
      </c>
      <c r="D15" s="4" t="s">
        <v>35</v>
      </c>
      <c r="E15" s="4" t="s">
        <v>57</v>
      </c>
      <c r="F15" s="4" t="s">
        <v>68</v>
      </c>
      <c r="G15" s="4" t="s">
        <v>36</v>
      </c>
      <c r="H15" s="4" t="s">
        <v>36</v>
      </c>
      <c r="I15" s="4"/>
      <c r="J15" s="4"/>
      <c r="K15" s="4"/>
      <c r="L15" s="4" t="s">
        <v>38</v>
      </c>
      <c r="M15" s="4" t="s">
        <v>39</v>
      </c>
      <c r="N15" s="4" t="s">
        <v>40</v>
      </c>
      <c r="O15" s="5" t="s">
        <v>69</v>
      </c>
      <c r="P15" s="7">
        <v>321358083</v>
      </c>
      <c r="Q15" s="7">
        <v>0</v>
      </c>
      <c r="R15" s="7">
        <v>0</v>
      </c>
      <c r="S15" s="7">
        <v>321358083</v>
      </c>
      <c r="T15" s="7">
        <v>0</v>
      </c>
      <c r="U15" s="7">
        <v>4000000</v>
      </c>
      <c r="V15" s="7">
        <v>317358083</v>
      </c>
      <c r="W15" s="7">
        <v>4000000</v>
      </c>
      <c r="X15" s="7">
        <v>4000000</v>
      </c>
      <c r="Y15" s="7">
        <v>4000000</v>
      </c>
      <c r="Z15" s="7">
        <v>4000000</v>
      </c>
    </row>
    <row r="16" spans="1:26" ht="33.75" x14ac:dyDescent="0.25">
      <c r="A16" s="4" t="s">
        <v>32</v>
      </c>
      <c r="B16" s="5" t="s">
        <v>33</v>
      </c>
      <c r="C16" s="6" t="s">
        <v>378</v>
      </c>
      <c r="D16" s="4" t="s">
        <v>71</v>
      </c>
      <c r="E16" s="4" t="s">
        <v>379</v>
      </c>
      <c r="F16" s="4" t="s">
        <v>73</v>
      </c>
      <c r="G16" s="4" t="s">
        <v>36</v>
      </c>
      <c r="H16" s="4"/>
      <c r="I16" s="4"/>
      <c r="J16" s="4"/>
      <c r="K16" s="4"/>
      <c r="L16" s="4" t="s">
        <v>38</v>
      </c>
      <c r="M16" s="4" t="s">
        <v>39</v>
      </c>
      <c r="N16" s="4" t="s">
        <v>40</v>
      </c>
      <c r="O16" s="5" t="s">
        <v>375</v>
      </c>
      <c r="P16" s="7">
        <v>6900000000</v>
      </c>
      <c r="Q16" s="7">
        <v>0</v>
      </c>
      <c r="R16" s="7">
        <v>0</v>
      </c>
      <c r="S16" s="7">
        <v>6900000000</v>
      </c>
      <c r="T16" s="7">
        <v>290000000</v>
      </c>
      <c r="U16" s="7">
        <v>5890816100</v>
      </c>
      <c r="V16" s="7">
        <v>719183900</v>
      </c>
      <c r="W16" s="7">
        <v>5890816100</v>
      </c>
      <c r="X16" s="7">
        <v>181930000</v>
      </c>
      <c r="Y16" s="7">
        <v>181930000</v>
      </c>
      <c r="Z16" s="7">
        <v>181930000</v>
      </c>
    </row>
    <row r="17" spans="1:26" ht="56.25" x14ac:dyDescent="0.25">
      <c r="A17" s="4" t="s">
        <v>32</v>
      </c>
      <c r="B17" s="5" t="s">
        <v>33</v>
      </c>
      <c r="C17" s="6" t="s">
        <v>383</v>
      </c>
      <c r="D17" s="4" t="s">
        <v>71</v>
      </c>
      <c r="E17" s="4" t="s">
        <v>384</v>
      </c>
      <c r="F17" s="4" t="s">
        <v>73</v>
      </c>
      <c r="G17" s="4" t="s">
        <v>36</v>
      </c>
      <c r="H17" s="4" t="s">
        <v>1</v>
      </c>
      <c r="I17" s="4" t="s">
        <v>1</v>
      </c>
      <c r="J17" s="4" t="s">
        <v>1</v>
      </c>
      <c r="K17" s="4" t="s">
        <v>1</v>
      </c>
      <c r="L17" s="4" t="s">
        <v>38</v>
      </c>
      <c r="M17" s="4" t="s">
        <v>39</v>
      </c>
      <c r="N17" s="4" t="s">
        <v>40</v>
      </c>
      <c r="O17" s="5" t="s">
        <v>385</v>
      </c>
      <c r="P17" s="7">
        <v>310000000</v>
      </c>
      <c r="Q17" s="7">
        <v>0</v>
      </c>
      <c r="R17" s="7">
        <v>0</v>
      </c>
      <c r="S17" s="7">
        <v>310000000</v>
      </c>
      <c r="T17" s="7">
        <v>0</v>
      </c>
      <c r="U17" s="7">
        <v>307937600</v>
      </c>
      <c r="V17" s="7">
        <v>2062400</v>
      </c>
      <c r="W17" s="7">
        <v>307937600</v>
      </c>
      <c r="X17" s="7">
        <v>276584000</v>
      </c>
      <c r="Y17" s="7">
        <v>276584000</v>
      </c>
      <c r="Z17" s="7">
        <v>276584000</v>
      </c>
    </row>
    <row r="18" spans="1:26" ht="56.25" x14ac:dyDescent="0.25">
      <c r="A18" s="4" t="s">
        <v>32</v>
      </c>
      <c r="B18" s="5" t="s">
        <v>33</v>
      </c>
      <c r="C18" s="6" t="s">
        <v>383</v>
      </c>
      <c r="D18" s="4" t="s">
        <v>71</v>
      </c>
      <c r="E18" s="4" t="s">
        <v>384</v>
      </c>
      <c r="F18" s="4" t="s">
        <v>73</v>
      </c>
      <c r="G18" s="4" t="s">
        <v>36</v>
      </c>
      <c r="H18" s="4" t="s">
        <v>1</v>
      </c>
      <c r="I18" s="4" t="s">
        <v>1</v>
      </c>
      <c r="J18" s="4" t="s">
        <v>1</v>
      </c>
      <c r="K18" s="4" t="s">
        <v>1</v>
      </c>
      <c r="L18" s="4" t="s">
        <v>38</v>
      </c>
      <c r="M18" s="4" t="s">
        <v>62</v>
      </c>
      <c r="N18" s="4" t="s">
        <v>63</v>
      </c>
      <c r="O18" s="5" t="s">
        <v>385</v>
      </c>
      <c r="P18" s="7">
        <v>0</v>
      </c>
      <c r="Q18" s="7">
        <v>4000000000</v>
      </c>
      <c r="R18" s="7">
        <v>0</v>
      </c>
      <c r="S18" s="7">
        <v>4000000000</v>
      </c>
      <c r="T18" s="7">
        <v>0</v>
      </c>
      <c r="U18" s="7">
        <v>3031919879</v>
      </c>
      <c r="V18" s="7">
        <v>968080121</v>
      </c>
      <c r="W18" s="7">
        <v>2696183640.5</v>
      </c>
      <c r="X18" s="7">
        <v>1479770701.5</v>
      </c>
      <c r="Y18" s="7">
        <v>1479320316</v>
      </c>
      <c r="Z18" s="7">
        <v>1442767315.5</v>
      </c>
    </row>
    <row r="19" spans="1:26" ht="56.25" x14ac:dyDescent="0.25">
      <c r="A19" s="4" t="s">
        <v>32</v>
      </c>
      <c r="B19" s="5" t="s">
        <v>33</v>
      </c>
      <c r="C19" s="6" t="s">
        <v>386</v>
      </c>
      <c r="D19" s="4" t="s">
        <v>71</v>
      </c>
      <c r="E19" s="4" t="s">
        <v>384</v>
      </c>
      <c r="F19" s="4" t="s">
        <v>73</v>
      </c>
      <c r="G19" s="4" t="s">
        <v>52</v>
      </c>
      <c r="H19" s="4" t="s">
        <v>1</v>
      </c>
      <c r="I19" s="4" t="s">
        <v>1</v>
      </c>
      <c r="J19" s="4" t="s">
        <v>1</v>
      </c>
      <c r="K19" s="4" t="s">
        <v>1</v>
      </c>
      <c r="L19" s="4" t="s">
        <v>38</v>
      </c>
      <c r="M19" s="4" t="s">
        <v>39</v>
      </c>
      <c r="N19" s="4" t="s">
        <v>40</v>
      </c>
      <c r="O19" s="5" t="s">
        <v>387</v>
      </c>
      <c r="P19" s="7">
        <v>2650000000</v>
      </c>
      <c r="Q19" s="7">
        <v>0</v>
      </c>
      <c r="R19" s="7">
        <v>0</v>
      </c>
      <c r="S19" s="7">
        <v>2650000000</v>
      </c>
      <c r="T19" s="7">
        <v>0</v>
      </c>
      <c r="U19" s="7">
        <v>2644552601</v>
      </c>
      <c r="V19" s="7">
        <v>5447399</v>
      </c>
      <c r="W19" s="7">
        <v>1655058142</v>
      </c>
      <c r="X19" s="7">
        <v>1486599642</v>
      </c>
      <c r="Y19" s="7">
        <v>1486599642</v>
      </c>
      <c r="Z19" s="7">
        <v>1455683903</v>
      </c>
    </row>
    <row r="20" spans="1:26" ht="56.25" x14ac:dyDescent="0.25">
      <c r="A20" s="4" t="s">
        <v>32</v>
      </c>
      <c r="B20" s="5" t="s">
        <v>33</v>
      </c>
      <c r="C20" s="6" t="s">
        <v>386</v>
      </c>
      <c r="D20" s="4" t="s">
        <v>71</v>
      </c>
      <c r="E20" s="4" t="s">
        <v>384</v>
      </c>
      <c r="F20" s="4" t="s">
        <v>73</v>
      </c>
      <c r="G20" s="4" t="s">
        <v>52</v>
      </c>
      <c r="H20" s="4" t="s">
        <v>1</v>
      </c>
      <c r="I20" s="4" t="s">
        <v>1</v>
      </c>
      <c r="J20" s="4" t="s">
        <v>1</v>
      </c>
      <c r="K20" s="4" t="s">
        <v>1</v>
      </c>
      <c r="L20" s="4" t="s">
        <v>38</v>
      </c>
      <c r="M20" s="4" t="s">
        <v>62</v>
      </c>
      <c r="N20" s="4" t="s">
        <v>63</v>
      </c>
      <c r="O20" s="5" t="s">
        <v>387</v>
      </c>
      <c r="P20" s="7">
        <v>0</v>
      </c>
      <c r="Q20" s="7">
        <v>5000000000</v>
      </c>
      <c r="R20" s="7">
        <v>0</v>
      </c>
      <c r="S20" s="7">
        <v>5000000000</v>
      </c>
      <c r="T20" s="7">
        <v>0</v>
      </c>
      <c r="U20" s="7">
        <v>4009765998</v>
      </c>
      <c r="V20" s="7">
        <v>990234002</v>
      </c>
      <c r="W20" s="7">
        <v>3132354071.5</v>
      </c>
      <c r="X20" s="7">
        <v>1374158586.5</v>
      </c>
      <c r="Y20" s="7">
        <v>1374158586.5</v>
      </c>
      <c r="Z20" s="7">
        <v>1372120350.5</v>
      </c>
    </row>
    <row r="21" spans="1:26" ht="33.75" x14ac:dyDescent="0.25">
      <c r="A21" s="4" t="s">
        <v>32</v>
      </c>
      <c r="B21" s="5" t="s">
        <v>33</v>
      </c>
      <c r="C21" s="6" t="s">
        <v>380</v>
      </c>
      <c r="D21" s="4" t="s">
        <v>71</v>
      </c>
      <c r="E21" s="4" t="s">
        <v>381</v>
      </c>
      <c r="F21" s="4" t="s">
        <v>73</v>
      </c>
      <c r="G21" s="4" t="s">
        <v>36</v>
      </c>
      <c r="H21" s="4"/>
      <c r="I21" s="4"/>
      <c r="J21" s="4"/>
      <c r="K21" s="4"/>
      <c r="L21" s="4" t="s">
        <v>38</v>
      </c>
      <c r="M21" s="4" t="s">
        <v>39</v>
      </c>
      <c r="N21" s="4" t="s">
        <v>40</v>
      </c>
      <c r="O21" s="5" t="s">
        <v>376</v>
      </c>
      <c r="P21" s="7">
        <v>90678600</v>
      </c>
      <c r="Q21" s="7">
        <v>0</v>
      </c>
      <c r="R21" s="7">
        <v>0</v>
      </c>
      <c r="S21" s="7">
        <v>90678600</v>
      </c>
      <c r="T21" s="7">
        <v>0</v>
      </c>
      <c r="U21" s="7">
        <v>90286552.870000005</v>
      </c>
      <c r="V21" s="7">
        <v>392047.13</v>
      </c>
      <c r="W21" s="7">
        <v>90286552.870000005</v>
      </c>
      <c r="X21" s="7">
        <v>0</v>
      </c>
      <c r="Y21" s="7">
        <v>0</v>
      </c>
      <c r="Z21" s="7">
        <v>0</v>
      </c>
    </row>
    <row r="22" spans="1:26" ht="45" x14ac:dyDescent="0.25">
      <c r="A22" s="4" t="s">
        <v>32</v>
      </c>
      <c r="B22" s="5" t="s">
        <v>33</v>
      </c>
      <c r="C22" s="6" t="s">
        <v>382</v>
      </c>
      <c r="D22" s="4" t="s">
        <v>71</v>
      </c>
      <c r="E22" s="4" t="s">
        <v>381</v>
      </c>
      <c r="F22" s="4" t="s">
        <v>73</v>
      </c>
      <c r="G22" s="4" t="s">
        <v>52</v>
      </c>
      <c r="H22" s="4"/>
      <c r="I22" s="4"/>
      <c r="J22" s="4"/>
      <c r="K22" s="4"/>
      <c r="L22" s="4" t="s">
        <v>38</v>
      </c>
      <c r="M22" s="4" t="s">
        <v>39</v>
      </c>
      <c r="N22" s="4" t="s">
        <v>40</v>
      </c>
      <c r="O22" s="5" t="s">
        <v>83</v>
      </c>
      <c r="P22" s="7">
        <v>2040000000</v>
      </c>
      <c r="Q22" s="7">
        <v>0</v>
      </c>
      <c r="R22" s="7">
        <v>0</v>
      </c>
      <c r="S22" s="7">
        <v>2040000000</v>
      </c>
      <c r="T22" s="7">
        <v>200000000</v>
      </c>
      <c r="U22" s="7">
        <v>1721197508.5799999</v>
      </c>
      <c r="V22" s="7">
        <v>118802491.42</v>
      </c>
      <c r="W22" s="7">
        <v>1063416402.53</v>
      </c>
      <c r="X22" s="7">
        <v>773666578</v>
      </c>
      <c r="Y22" s="7">
        <v>773666578</v>
      </c>
      <c r="Z22" s="7">
        <v>752307502</v>
      </c>
    </row>
    <row r="23" spans="1:26" ht="45" x14ac:dyDescent="0.25">
      <c r="A23" s="4" t="s">
        <v>32</v>
      </c>
      <c r="B23" s="5" t="s">
        <v>33</v>
      </c>
      <c r="C23" s="6" t="s">
        <v>382</v>
      </c>
      <c r="D23" s="4" t="s">
        <v>71</v>
      </c>
      <c r="E23" s="4" t="s">
        <v>381</v>
      </c>
      <c r="F23" s="4" t="s">
        <v>73</v>
      </c>
      <c r="G23" s="4" t="s">
        <v>52</v>
      </c>
      <c r="H23" s="4"/>
      <c r="I23" s="4"/>
      <c r="J23" s="4"/>
      <c r="K23" s="4"/>
      <c r="L23" s="4" t="s">
        <v>38</v>
      </c>
      <c r="M23" s="4" t="s">
        <v>62</v>
      </c>
      <c r="N23" s="4" t="s">
        <v>63</v>
      </c>
      <c r="O23" s="5" t="s">
        <v>83</v>
      </c>
      <c r="P23" s="7">
        <v>0</v>
      </c>
      <c r="Q23" s="7">
        <v>1000000000</v>
      </c>
      <c r="R23" s="7">
        <v>0</v>
      </c>
      <c r="S23" s="7">
        <v>1000000000</v>
      </c>
      <c r="T23" s="7">
        <v>0</v>
      </c>
      <c r="U23" s="7">
        <v>480007046</v>
      </c>
      <c r="V23" s="7">
        <v>519992954</v>
      </c>
      <c r="W23" s="7">
        <v>74552128</v>
      </c>
      <c r="X23" s="7">
        <v>0</v>
      </c>
      <c r="Y23" s="7">
        <v>0</v>
      </c>
      <c r="Z23" s="7">
        <v>0</v>
      </c>
    </row>
    <row r="24" spans="1:26" s="59" customFormat="1" ht="24.75" customHeight="1" x14ac:dyDescent="0.2">
      <c r="A24" s="216" t="s">
        <v>1</v>
      </c>
      <c r="B24" s="217" t="s">
        <v>1</v>
      </c>
      <c r="C24" s="218" t="s">
        <v>1</v>
      </c>
      <c r="D24" s="216" t="s">
        <v>1</v>
      </c>
      <c r="E24" s="216" t="s">
        <v>1</v>
      </c>
      <c r="F24" s="216" t="s">
        <v>1</v>
      </c>
      <c r="G24" s="216" t="s">
        <v>1</v>
      </c>
      <c r="H24" s="216" t="s">
        <v>1</v>
      </c>
      <c r="I24" s="216" t="s">
        <v>1</v>
      </c>
      <c r="J24" s="216" t="s">
        <v>1</v>
      </c>
      <c r="K24" s="216" t="s">
        <v>1</v>
      </c>
      <c r="L24" s="216" t="s">
        <v>1</v>
      </c>
      <c r="M24" s="216" t="s">
        <v>1</v>
      </c>
      <c r="N24" s="216" t="s">
        <v>1</v>
      </c>
      <c r="O24" s="217" t="s">
        <v>1</v>
      </c>
      <c r="P24" s="219">
        <v>30278114059</v>
      </c>
      <c r="Q24" s="219">
        <v>10008095000</v>
      </c>
      <c r="R24" s="219">
        <v>8095000</v>
      </c>
      <c r="S24" s="219">
        <v>40278114059</v>
      </c>
      <c r="T24" s="219">
        <v>490000000</v>
      </c>
      <c r="U24" s="219">
        <v>35342219076.980003</v>
      </c>
      <c r="V24" s="219">
        <v>4445894982.0200005</v>
      </c>
      <c r="W24" s="219">
        <v>24621388866.310001</v>
      </c>
      <c r="X24" s="219">
        <v>14603700298.43</v>
      </c>
      <c r="Y24" s="219">
        <v>14603249912.93</v>
      </c>
      <c r="Z24" s="219">
        <v>13977358522.52</v>
      </c>
    </row>
    <row r="25" spans="1:26" ht="7.5" customHeight="1" x14ac:dyDescent="0.25"/>
    <row r="27" spans="1:26" ht="13.5" customHeight="1" x14ac:dyDescent="0.25"/>
  </sheetData>
  <pageMargins left="0.31496062992125984" right="0.19685039370078741" top="0.74" bottom="0.74803149606299213" header="0.31496062992125984" footer="0.31496062992125984"/>
  <pageSetup scale="70" fitToWidth="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P11"/>
  <sheetViews>
    <sheetView workbookViewId="0">
      <selection activeCell="G17" sqref="G17"/>
    </sheetView>
  </sheetViews>
  <sheetFormatPr baseColWidth="10" defaultRowHeight="15" x14ac:dyDescent="0.25"/>
  <cols>
    <col min="2" max="2" width="35.140625" bestFit="1" customWidth="1"/>
    <col min="3" max="3" width="17.85546875" bestFit="1" customWidth="1"/>
    <col min="4" max="4" width="16.85546875" bestFit="1" customWidth="1"/>
    <col min="5" max="5" width="15.140625" bestFit="1" customWidth="1"/>
    <col min="6" max="6" width="17.85546875" bestFit="1" customWidth="1"/>
    <col min="7" max="7" width="11.5703125" bestFit="1" customWidth="1"/>
    <col min="8" max="8" width="17.85546875" bestFit="1" customWidth="1"/>
    <col min="9" max="9" width="16.85546875" bestFit="1" customWidth="1"/>
    <col min="10" max="13" width="17.85546875" bestFit="1" customWidth="1"/>
  </cols>
  <sheetData>
    <row r="4" spans="2:16" ht="15.75" thickBot="1" x14ac:dyDescent="0.3"/>
    <row r="5" spans="2:16" ht="34.5" thickBot="1" x14ac:dyDescent="0.3">
      <c r="C5" s="60" t="s">
        <v>21</v>
      </c>
      <c r="D5" s="60" t="s">
        <v>22</v>
      </c>
      <c r="E5" s="60" t="s">
        <v>23</v>
      </c>
      <c r="F5" s="61" t="s">
        <v>24</v>
      </c>
      <c r="G5" s="60" t="s">
        <v>25</v>
      </c>
      <c r="H5" s="60" t="s">
        <v>26</v>
      </c>
      <c r="I5" s="60" t="s">
        <v>27</v>
      </c>
      <c r="J5" s="61" t="s">
        <v>28</v>
      </c>
      <c r="K5" s="62" t="s">
        <v>29</v>
      </c>
      <c r="L5" s="60" t="s">
        <v>30</v>
      </c>
      <c r="M5" s="63" t="s">
        <v>31</v>
      </c>
      <c r="N5" s="64" t="s">
        <v>342</v>
      </c>
      <c r="O5" s="65" t="s">
        <v>343</v>
      </c>
      <c r="P5" s="66" t="s">
        <v>344</v>
      </c>
    </row>
    <row r="6" spans="2:16" x14ac:dyDescent="0.25">
      <c r="B6" s="81" t="s">
        <v>334</v>
      </c>
      <c r="C6" s="82">
        <v>13280500000</v>
      </c>
      <c r="D6" s="82">
        <v>170000000</v>
      </c>
      <c r="E6" s="82">
        <v>170000000</v>
      </c>
      <c r="F6" s="82">
        <v>13280500000</v>
      </c>
      <c r="G6" s="82">
        <v>0</v>
      </c>
      <c r="H6" s="82">
        <v>13264467674</v>
      </c>
      <c r="I6" s="82">
        <v>12531326</v>
      </c>
      <c r="J6" s="82">
        <v>9421116512</v>
      </c>
      <c r="K6" s="82">
        <v>9335407071</v>
      </c>
      <c r="L6" s="82">
        <v>9313454716</v>
      </c>
      <c r="M6" s="82">
        <v>9313454716</v>
      </c>
      <c r="N6" s="83">
        <f>+J6/F6*100</f>
        <v>70.939471495802124</v>
      </c>
      <c r="O6" s="83">
        <f>+K6/F6</f>
        <v>0.70294093377508382</v>
      </c>
      <c r="P6" s="83">
        <f>+M6/F6*100</f>
        <v>70.12879572305259</v>
      </c>
    </row>
    <row r="7" spans="2:16" x14ac:dyDescent="0.25">
      <c r="B7" s="81" t="s">
        <v>335</v>
      </c>
      <c r="C7" s="82">
        <v>1978759800</v>
      </c>
      <c r="D7" s="82">
        <v>3850000</v>
      </c>
      <c r="E7" s="82">
        <v>3850000</v>
      </c>
      <c r="F7" s="82">
        <v>1978759800</v>
      </c>
      <c r="G7" s="82">
        <v>0</v>
      </c>
      <c r="H7" s="82">
        <v>1894552248.51</v>
      </c>
      <c r="I7" s="82">
        <v>63949867.490000002</v>
      </c>
      <c r="J7" s="82">
        <v>1707625556.72</v>
      </c>
      <c r="K7" s="82">
        <v>1201991159.01</v>
      </c>
      <c r="L7" s="82">
        <v>1186607209.01</v>
      </c>
      <c r="M7" s="82">
        <v>1186607209.01</v>
      </c>
      <c r="N7" s="83">
        <f t="shared" ref="N7:N11" si="0">+J7/F7*100</f>
        <v>86.297768770115496</v>
      </c>
      <c r="O7" s="83">
        <f t="shared" ref="O7:O11" si="1">+K7/F7</f>
        <v>0.60744672446347459</v>
      </c>
      <c r="P7" s="83">
        <f t="shared" ref="P7:P11" si="2">+M7/F7*100</f>
        <v>59.96721830562759</v>
      </c>
    </row>
    <row r="8" spans="2:16" x14ac:dyDescent="0.25">
      <c r="B8" s="81" t="s">
        <v>336</v>
      </c>
      <c r="C8" s="82">
        <v>579309000</v>
      </c>
      <c r="D8" s="82">
        <v>0</v>
      </c>
      <c r="E8" s="82">
        <v>0</v>
      </c>
      <c r="F8" s="82">
        <v>579309000</v>
      </c>
      <c r="G8" s="82">
        <v>0</v>
      </c>
      <c r="H8" s="82">
        <v>418265000</v>
      </c>
      <c r="I8" s="82">
        <v>161044000</v>
      </c>
      <c r="J8" s="82">
        <v>149512238</v>
      </c>
      <c r="K8" s="82">
        <v>149512238</v>
      </c>
      <c r="L8" s="82">
        <v>149512238</v>
      </c>
      <c r="M8" s="82">
        <v>149512238</v>
      </c>
      <c r="N8" s="83">
        <f t="shared" si="0"/>
        <v>25.808720044052485</v>
      </c>
      <c r="O8" s="83">
        <f t="shared" si="1"/>
        <v>0.25808720044052486</v>
      </c>
      <c r="P8" s="83">
        <f t="shared" si="2"/>
        <v>25.808720044052485</v>
      </c>
    </row>
    <row r="9" spans="2:16" x14ac:dyDescent="0.25">
      <c r="B9" s="81" t="s">
        <v>337</v>
      </c>
      <c r="C9" s="82">
        <f>SUM(C6:C8)</f>
        <v>15838568800</v>
      </c>
      <c r="D9" s="82">
        <f t="shared" ref="D9:M9" si="3">SUM(D6:D8)</f>
        <v>173850000</v>
      </c>
      <c r="E9" s="82">
        <f t="shared" si="3"/>
        <v>173850000</v>
      </c>
      <c r="F9" s="82">
        <f t="shared" si="3"/>
        <v>15838568800</v>
      </c>
      <c r="G9" s="82">
        <f t="shared" si="3"/>
        <v>0</v>
      </c>
      <c r="H9" s="82">
        <f t="shared" si="3"/>
        <v>15577284922.51</v>
      </c>
      <c r="I9" s="82">
        <f t="shared" si="3"/>
        <v>237525193.49000001</v>
      </c>
      <c r="J9" s="82">
        <f t="shared" si="3"/>
        <v>11278254306.719999</v>
      </c>
      <c r="K9" s="82">
        <f t="shared" si="3"/>
        <v>10686910468.01</v>
      </c>
      <c r="L9" s="82">
        <f t="shared" si="3"/>
        <v>10649574163.01</v>
      </c>
      <c r="M9" s="82">
        <f t="shared" si="3"/>
        <v>10649574163.01</v>
      </c>
      <c r="N9" s="83">
        <f t="shared" si="0"/>
        <v>71.207534273677553</v>
      </c>
      <c r="O9" s="83">
        <f t="shared" si="1"/>
        <v>0.67473965627563526</v>
      </c>
      <c r="P9" s="83">
        <f t="shared" si="2"/>
        <v>67.238235332285839</v>
      </c>
    </row>
    <row r="10" spans="2:16" x14ac:dyDescent="0.25">
      <c r="B10" s="81" t="s">
        <v>370</v>
      </c>
      <c r="C10" s="82">
        <v>5513069280</v>
      </c>
      <c r="D10" s="82">
        <v>3781001500</v>
      </c>
      <c r="E10" s="82">
        <v>0</v>
      </c>
      <c r="F10" s="82">
        <v>9294070780</v>
      </c>
      <c r="G10" s="82">
        <v>0</v>
      </c>
      <c r="H10" s="82">
        <v>8242006844.9300003</v>
      </c>
      <c r="I10" s="82">
        <v>1045151935.0699999</v>
      </c>
      <c r="J10" s="82">
        <v>6479516541.4800005</v>
      </c>
      <c r="K10" s="82">
        <v>4467011415.4800005</v>
      </c>
      <c r="L10" s="82">
        <v>4443005967.4800005</v>
      </c>
      <c r="M10" s="82">
        <v>4419639300.4800005</v>
      </c>
      <c r="N10" s="83">
        <f t="shared" si="0"/>
        <v>69.716668775789131</v>
      </c>
      <c r="O10" s="83">
        <f t="shared" si="1"/>
        <v>0.48063023418033413</v>
      </c>
      <c r="P10" s="83">
        <f t="shared" si="2"/>
        <v>47.553320876258709</v>
      </c>
    </row>
    <row r="11" spans="2:16" x14ac:dyDescent="0.25">
      <c r="B11" s="81" t="s">
        <v>341</v>
      </c>
      <c r="C11" s="82">
        <v>21351638080</v>
      </c>
      <c r="D11" s="82">
        <v>3954851500</v>
      </c>
      <c r="E11" s="82">
        <v>173850000</v>
      </c>
      <c r="F11" s="82">
        <v>25132639580</v>
      </c>
      <c r="G11" s="82">
        <v>0</v>
      </c>
      <c r="H11" s="82">
        <v>23819291767.440002</v>
      </c>
      <c r="I11" s="82">
        <v>1282677128.5599999</v>
      </c>
      <c r="J11" s="82">
        <v>17757770848.200001</v>
      </c>
      <c r="K11" s="82">
        <v>15153921883.490002</v>
      </c>
      <c r="L11" s="82">
        <v>15092580130.490002</v>
      </c>
      <c r="M11" s="82">
        <v>15069213463.490002</v>
      </c>
      <c r="N11" s="83">
        <f t="shared" si="0"/>
        <v>70.656210986812724</v>
      </c>
      <c r="O11" s="83">
        <f t="shared" si="1"/>
        <v>0.60295783239374345</v>
      </c>
      <c r="P11" s="83">
        <f t="shared" si="2"/>
        <v>59.958737782090147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EJE AGREGADA</vt:lpstr>
      <vt:lpstr>EJE DESAGREGADA</vt:lpstr>
      <vt:lpstr>EJE JUNIO 2018</vt:lpstr>
      <vt:lpstr>EJE JUL 2015 (2)</vt:lpstr>
      <vt:lpstr>RESUMEN</vt:lpstr>
      <vt:lpstr>datos iniciales</vt:lpstr>
      <vt:lpstr>Hoja1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Orlando Mateus Lopez</dc:creator>
  <cp:lastModifiedBy>Orlando Mateus Lopez</cp:lastModifiedBy>
  <cp:lastPrinted>2018-07-09T14:04:58Z</cp:lastPrinted>
  <dcterms:created xsi:type="dcterms:W3CDTF">2015-08-03T13:34:35Z</dcterms:created>
  <dcterms:modified xsi:type="dcterms:W3CDTF">2018-07-09T14:05:47Z</dcterms:modified>
</cp:coreProperties>
</file>