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240" yWindow="540" windowWidth="18060" windowHeight="6630" firstSheet="2" activeTab="2"/>
  </bookViews>
  <sheets>
    <sheet name="EJE AGREGADA" sheetId="1" state="hidden" r:id="rId1"/>
    <sheet name="EJE DESAGREGADA" sheetId="2" state="hidden" r:id="rId2"/>
    <sheet name="EJE JULIO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JULIO 2017'!$B$6:$Y$47</definedName>
  </definedNames>
  <calcPr calcId="162913"/>
</workbook>
</file>

<file path=xl/calcChain.xml><?xml version="1.0" encoding="utf-8"?>
<calcChain xmlns="http://schemas.openxmlformats.org/spreadsheetml/2006/main">
  <c r="L22" i="4" l="1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N24" i="4"/>
  <c r="O24" i="4"/>
  <c r="P24" i="4"/>
  <c r="Q24" i="4"/>
  <c r="R24" i="4"/>
  <c r="S24" i="4"/>
  <c r="T24" i="4"/>
  <c r="U24" i="4"/>
  <c r="V2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M27" i="4"/>
  <c r="N27" i="4"/>
  <c r="O27" i="4"/>
  <c r="P27" i="4"/>
  <c r="Q27" i="4"/>
  <c r="R27" i="4"/>
  <c r="S27" i="4"/>
  <c r="T27" i="4"/>
  <c r="U27" i="4"/>
  <c r="V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T30" i="4"/>
  <c r="U30" i="4"/>
  <c r="V30" i="4"/>
  <c r="L31" i="4"/>
  <c r="M31" i="4"/>
  <c r="N31" i="4"/>
  <c r="O31" i="4"/>
  <c r="P31" i="4"/>
  <c r="Q31" i="4"/>
  <c r="R31" i="4"/>
  <c r="S31" i="4"/>
  <c r="W31" i="4" s="1"/>
  <c r="T31" i="4"/>
  <c r="X31" i="4" s="1"/>
  <c r="U31" i="4"/>
  <c r="V31" i="4"/>
  <c r="Y31" i="4" s="1"/>
  <c r="N44" i="4" l="1"/>
  <c r="U44" i="4"/>
  <c r="M44" i="4"/>
  <c r="Q44" i="4"/>
  <c r="V44" i="4"/>
  <c r="O44" i="4"/>
  <c r="X30" i="4"/>
  <c r="Y30" i="4"/>
  <c r="W30" i="4"/>
  <c r="P44" i="4"/>
  <c r="T44" i="4"/>
  <c r="X44" i="4" s="1"/>
  <c r="L44" i="4"/>
  <c r="S44" i="4"/>
  <c r="R44" i="4"/>
  <c r="M21" i="4"/>
  <c r="M43" i="4" s="1"/>
  <c r="M45" i="4" s="1"/>
  <c r="N21" i="4"/>
  <c r="N43" i="4" s="1"/>
  <c r="N45" i="4" s="1"/>
  <c r="O21" i="4"/>
  <c r="O43" i="4" s="1"/>
  <c r="O45" i="4" s="1"/>
  <c r="P21" i="4"/>
  <c r="P43" i="4" s="1"/>
  <c r="P45" i="4" s="1"/>
  <c r="Q21" i="4"/>
  <c r="Q43" i="4" s="1"/>
  <c r="R21" i="4"/>
  <c r="R43" i="4" s="1"/>
  <c r="R45" i="4" s="1"/>
  <c r="S21" i="4"/>
  <c r="S43" i="4" s="1"/>
  <c r="S45" i="4" s="1"/>
  <c r="T21" i="4"/>
  <c r="T43" i="4" s="1"/>
  <c r="U21" i="4"/>
  <c r="U43" i="4" s="1"/>
  <c r="U45" i="4" s="1"/>
  <c r="V21" i="4"/>
  <c r="V43" i="4" s="1"/>
  <c r="V45" i="4" s="1"/>
  <c r="L21" i="4"/>
  <c r="L43" i="4" s="1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Y44" i="4" l="1"/>
  <c r="Q45" i="4"/>
  <c r="L45" i="4"/>
  <c r="T45" i="4"/>
  <c r="W44" i="4"/>
  <c r="L7" i="4"/>
  <c r="L32" i="4" s="1"/>
  <c r="M7" i="4"/>
  <c r="M32" i="4" s="1"/>
  <c r="N7" i="4"/>
  <c r="N32" i="4" s="1"/>
  <c r="O7" i="4"/>
  <c r="O32" i="4" s="1"/>
  <c r="P7" i="4"/>
  <c r="P32" i="4" s="1"/>
  <c r="Q7" i="4"/>
  <c r="Q32" i="4" s="1"/>
  <c r="R7" i="4"/>
  <c r="R32" i="4" s="1"/>
  <c r="S7" i="4"/>
  <c r="S32" i="4" s="1"/>
  <c r="T7" i="4"/>
  <c r="T32" i="4" s="1"/>
  <c r="U7" i="4"/>
  <c r="U32" i="4" s="1"/>
  <c r="V7" i="4"/>
  <c r="V32" i="4" s="1"/>
  <c r="L39" i="4" l="1"/>
  <c r="L40" i="4"/>
  <c r="L38" i="4"/>
  <c r="W24" i="4"/>
  <c r="E114" i="7" s="1"/>
  <c r="W25" i="4"/>
  <c r="Y25" i="4"/>
  <c r="W26" i="4"/>
  <c r="W27" i="4"/>
  <c r="E115" i="7" s="1"/>
  <c r="W28" i="4"/>
  <c r="W29" i="4"/>
  <c r="Y29" i="4"/>
  <c r="Y27" i="4"/>
  <c r="G115" i="7" s="1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 s="1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 s="1"/>
  <c r="K9" i="10"/>
  <c r="O9" i="10" s="1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6" i="5" s="1"/>
  <c r="V36" i="5" s="1"/>
  <c r="O35" i="5"/>
  <c r="S35" i="5" s="1"/>
  <c r="P35" i="5"/>
  <c r="Q35" i="5"/>
  <c r="R35" i="5"/>
  <c r="M34" i="5"/>
  <c r="N34" i="5"/>
  <c r="O34" i="5"/>
  <c r="P34" i="5"/>
  <c r="T34" i="5" s="1"/>
  <c r="Q34" i="5"/>
  <c r="R34" i="5"/>
  <c r="M33" i="5"/>
  <c r="N33" i="5"/>
  <c r="O33" i="5"/>
  <c r="O36" i="5" s="1"/>
  <c r="S36" i="5" s="1"/>
  <c r="P33" i="5"/>
  <c r="Q33" i="5"/>
  <c r="Q36" i="5" s="1"/>
  <c r="R33" i="5"/>
  <c r="M36" i="5"/>
  <c r="M39" i="5"/>
  <c r="N39" i="5"/>
  <c r="O39" i="5"/>
  <c r="O40" i="5" s="1"/>
  <c r="P39" i="5"/>
  <c r="P40" i="5" s="1"/>
  <c r="Q39" i="5"/>
  <c r="R39" i="5"/>
  <c r="U39" i="5" s="1"/>
  <c r="M38" i="5"/>
  <c r="N38" i="5"/>
  <c r="N40" i="5" s="1"/>
  <c r="O38" i="5"/>
  <c r="P38" i="5"/>
  <c r="Q38" i="5"/>
  <c r="Q40" i="5" s="1"/>
  <c r="Q42" i="5" s="1"/>
  <c r="R38" i="5"/>
  <c r="R40" i="5" s="1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L39" i="5"/>
  <c r="T39" i="5" s="1"/>
  <c r="L38" i="5"/>
  <c r="T38" i="5" s="1"/>
  <c r="L35" i="5"/>
  <c r="W35" i="5" s="1"/>
  <c r="L34" i="5"/>
  <c r="L33" i="5"/>
  <c r="V33" i="5" s="1"/>
  <c r="R36" i="5"/>
  <c r="U36" i="5" s="1"/>
  <c r="M40" i="5"/>
  <c r="M42" i="5" s="1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L36" i="5"/>
  <c r="W36" i="5" s="1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41" i="2" s="1"/>
  <c r="R139" i="2"/>
  <c r="S139" i="2"/>
  <c r="T139" i="2"/>
  <c r="U139" i="2"/>
  <c r="V139" i="2"/>
  <c r="W139" i="2"/>
  <c r="W143" i="2" s="1"/>
  <c r="X139" i="2"/>
  <c r="Y139" i="2"/>
  <c r="Z139" i="2"/>
  <c r="AA139" i="2"/>
  <c r="AA141" i="2"/>
  <c r="AB139" i="2"/>
  <c r="AB141" i="2" s="1"/>
  <c r="P139" i="2"/>
  <c r="P143" i="2" s="1"/>
  <c r="Q138" i="2"/>
  <c r="Q143" i="2" s="1"/>
  <c r="R138" i="2"/>
  <c r="S138" i="2"/>
  <c r="T138" i="2"/>
  <c r="U138" i="2"/>
  <c r="V138" i="2"/>
  <c r="W138" i="2"/>
  <c r="X138" i="2"/>
  <c r="Y138" i="2"/>
  <c r="Z138" i="2"/>
  <c r="Z143" i="2" s="1"/>
  <c r="P138" i="2"/>
  <c r="Q137" i="2"/>
  <c r="R137" i="2"/>
  <c r="R143" i="2" s="1"/>
  <c r="S137" i="2"/>
  <c r="S143" i="2" s="1"/>
  <c r="T137" i="2"/>
  <c r="T143" i="2" s="1"/>
  <c r="U137" i="2"/>
  <c r="U143" i="2" s="1"/>
  <c r="V137" i="2"/>
  <c r="V143" i="2"/>
  <c r="W137" i="2"/>
  <c r="X137" i="2"/>
  <c r="Y137" i="2"/>
  <c r="Y143" i="2" s="1"/>
  <c r="Z137" i="2"/>
  <c r="P137" i="2"/>
  <c r="Q136" i="2"/>
  <c r="R136" i="2"/>
  <c r="R141" i="2" s="1"/>
  <c r="S136" i="2"/>
  <c r="T136" i="2"/>
  <c r="T141" i="2" s="1"/>
  <c r="U136" i="2"/>
  <c r="V136" i="2"/>
  <c r="W136" i="2"/>
  <c r="X136" i="2"/>
  <c r="X141" i="2" s="1"/>
  <c r="Y136" i="2"/>
  <c r="Y141" i="2" s="1"/>
  <c r="Z136" i="2"/>
  <c r="P136" i="2"/>
  <c r="P141" i="2" s="1"/>
  <c r="X143" i="2"/>
  <c r="W141" i="2"/>
  <c r="S141" i="2"/>
  <c r="Z141" i="2"/>
  <c r="V141" i="2"/>
  <c r="U141" i="2"/>
  <c r="O42" i="5" l="1"/>
  <c r="V40" i="5"/>
  <c r="N42" i="5"/>
  <c r="U40" i="5"/>
  <c r="R42" i="5"/>
  <c r="T40" i="5"/>
  <c r="V38" i="5"/>
  <c r="L40" i="5"/>
  <c r="S38" i="5"/>
  <c r="P36" i="5"/>
  <c r="T36" i="5" s="1"/>
  <c r="U38" i="5"/>
  <c r="W38" i="5"/>
  <c r="S33" i="5"/>
  <c r="Y11" i="4"/>
  <c r="X28" i="4"/>
  <c r="W15" i="4"/>
  <c r="X23" i="4"/>
  <c r="F113" i="7" s="1"/>
  <c r="Y22" i="4"/>
  <c r="G112" i="7" s="1"/>
  <c r="Y23" i="4"/>
  <c r="G113" i="7" s="1"/>
  <c r="W22" i="4"/>
  <c r="E112" i="7" s="1"/>
  <c r="O39" i="4"/>
  <c r="X39" i="4" s="1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 s="1"/>
  <c r="R40" i="4"/>
  <c r="S40" i="4"/>
  <c r="T38" i="4"/>
  <c r="X29" i="4"/>
  <c r="Y28" i="4"/>
  <c r="Y24" i="4"/>
  <c r="G114" i="7" s="1"/>
  <c r="X21" i="4"/>
  <c r="F111" i="7" s="1"/>
  <c r="X17" i="4"/>
  <c r="O40" i="4"/>
  <c r="N40" i="4"/>
  <c r="W14" i="4"/>
  <c r="W23" i="4"/>
  <c r="E113" i="7" s="1"/>
  <c r="X27" i="4"/>
  <c r="F115" i="7" s="1"/>
  <c r="X26" i="4"/>
  <c r="X25" i="4"/>
  <c r="X24" i="4"/>
  <c r="F114" i="7" s="1"/>
  <c r="X22" i="4"/>
  <c r="F112" i="7" s="1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 l="1"/>
  <c r="G9" i="7"/>
  <c r="E62" i="7" s="1"/>
  <c r="L42" i="5"/>
  <c r="W42" i="5" s="1"/>
  <c r="W40" i="5"/>
  <c r="S42" i="5"/>
  <c r="P42" i="5"/>
  <c r="S40" i="5"/>
  <c r="Q41" i="4"/>
  <c r="Q47" i="4" s="1"/>
  <c r="W40" i="4"/>
  <c r="W45" i="4"/>
  <c r="X40" i="4"/>
  <c r="Y39" i="4"/>
  <c r="W39" i="4"/>
  <c r="Y38" i="4"/>
  <c r="L41" i="4"/>
  <c r="C8" i="7" s="1"/>
  <c r="U41" i="4"/>
  <c r="U47" i="4" s="1"/>
  <c r="M41" i="4"/>
  <c r="M47" i="4" s="1"/>
  <c r="P41" i="4"/>
  <c r="P47" i="4" s="1"/>
  <c r="Y40" i="4"/>
  <c r="R41" i="4"/>
  <c r="R47" i="4" s="1"/>
  <c r="W43" i="4"/>
  <c r="N41" i="4"/>
  <c r="N47" i="4" s="1"/>
  <c r="W32" i="4"/>
  <c r="V41" i="4"/>
  <c r="V47" i="4" s="1"/>
  <c r="X43" i="4"/>
  <c r="O41" i="4"/>
  <c r="O47" i="4" s="1"/>
  <c r="X38" i="4"/>
  <c r="W38" i="4"/>
  <c r="S41" i="4"/>
  <c r="S47" i="4" s="1"/>
  <c r="Y43" i="4"/>
  <c r="X32" i="4"/>
  <c r="Y32" i="4"/>
  <c r="K8" i="7" l="1"/>
  <c r="G61" i="7" s="1"/>
  <c r="F71" i="7" s="1"/>
  <c r="T47" i="4"/>
  <c r="C9" i="7"/>
  <c r="C62" i="7" s="1"/>
  <c r="D62" i="7" s="1"/>
  <c r="C72" i="7" s="1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 l="1"/>
  <c r="F20" i="7" s="1"/>
  <c r="I9" i="7"/>
  <c r="I10" i="7" s="1"/>
  <c r="C10" i="7"/>
  <c r="F9" i="7"/>
  <c r="D21" i="7" s="1"/>
  <c r="E9" i="7"/>
  <c r="E10" i="7" s="1"/>
  <c r="Y47" i="4"/>
  <c r="X47" i="4"/>
  <c r="G62" i="7"/>
  <c r="J9" i="7"/>
  <c r="F21" i="7" s="1"/>
  <c r="K10" i="7"/>
  <c r="W47" i="4"/>
  <c r="E61" i="7"/>
  <c r="G10" i="7"/>
  <c r="F8" i="7"/>
  <c r="D20" i="7" s="1"/>
  <c r="C63" i="7"/>
  <c r="F61" i="7"/>
  <c r="E71" i="7" s="1"/>
  <c r="H10" i="7" l="1"/>
  <c r="E22" i="7" s="1"/>
  <c r="J10" i="7"/>
  <c r="F22" i="7" s="1"/>
  <c r="F10" i="7"/>
  <c r="D22" i="7" s="1"/>
  <c r="D10" i="7"/>
  <c r="C22" i="7" s="1"/>
  <c r="D71" i="7"/>
  <c r="D61" i="7"/>
  <c r="C71" i="7" s="1"/>
  <c r="E63" i="7"/>
  <c r="F62" i="7"/>
  <c r="E72" i="7" s="1"/>
  <c r="F72" i="7"/>
  <c r="G63" i="7"/>
  <c r="D73" i="7" l="1"/>
  <c r="D63" i="7"/>
  <c r="C73" i="7" s="1"/>
  <c r="F73" i="7"/>
  <c r="F63" i="7"/>
  <c r="E73" i="7" s="1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<sst xmlns="http://schemas.openxmlformats.org/spreadsheetml/2006/main" count="3117" uniqueCount="395">
  <si>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</si>
  <si>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</si>
  <si>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</si>
  <si>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</si>
  <si>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</si>
  <si>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</si>
  <si>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</si>
  <si>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</si>
  <si>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</si>
  <si>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</si>
  <si>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</si>
  <si>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</si>
  <si>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</si>
  <si>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</si>
  <si>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</si>
  <si>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</si>
  <si>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</si>
  <si>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</si>
  <si>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</si>
  <si>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</si>
  <si>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</si>
  <si>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</si>
  <si>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</si>
  <si>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</si>
  <si>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</si>
  <si>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</si>
  <si>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</si>
  <si>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</si>
  <si>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</si>
  <si>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</si>
  <si>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</si>
  <si>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</si>
  <si>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</si>
  <si>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</si>
  <si>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</si>
  <si>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</si>
  <si>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</si>
  <si>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</si>
  <si>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</si>
  <si>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</si>
  <si>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</si>
  <si>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</si>
  <si>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</si>
  <si>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</si>
  <si>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</si>
  <si>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</si>
  <si>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</si>
  <si>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</si>
  <si>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</si>
  <si>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</si>
  <si>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</si>
  <si>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</si>
  <si>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</si>
  <si>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</si>
  <si>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</si>
  <si>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</si>
  <si>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</si>
  <si>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</si>
  <si>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</si>
  <si>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</si>
  <si>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</si>
  <si>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</si>
  <si>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</si>
  <si>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</si>
  <si>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</si>
  <si>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</si>
  <si>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</si>
  <si>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</si>
  <si>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</si>
  <si>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</si>
  <si>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</si>
  <si>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</si>
  <si>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</si>
  <si>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</si>
  <si>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</si>
  <si>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</si>
  <si>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</si>
  <si>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</si>
  <si>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</si>
  <si>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</si>
  <si>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</si>
  <si>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</si>
  <si>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</si>
  <si>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</si>
  <si>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</si>
  <si>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</si>
  <si>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</si>
  <si>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</si>
  <si>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</si>
  <si>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</si>
  <si>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</si>
  <si>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</si>
  <si>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</si>
  <si>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</si>
  <si>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</si>
  <si>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</si>
  <si>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</si>
  <si>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</si>
  <si>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</si>
  <si>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</si>
  <si>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</si>
  <si>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</si>
  <si>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</si>
  <si>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</si>
  <si>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</si>
  <si>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</si>
  <si>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</si>
  <si>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</si>
  <si>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</si>
  <si>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</si>
  <si>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</si>
  <si>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</si>
  <si>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</si>
  <si>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</si>
  <si>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</si>
  <si>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</si>
  <si>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</si>
  <si>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</si>
  <si>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</si>
  <si>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</si>
  <si>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</si>
  <si>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</si>
  <si>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</si>
  <si>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</si>
  <si>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</si>
  <si>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</si>
  <si>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</si>
  <si>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</si>
  <si>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</si>
  <si>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</si>
  <si>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</si>
  <si>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</si>
  <si>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</si>
  <si>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</si>
  <si>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</si>
  <si>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</si>
  <si>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</si>
  <si>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</si>
  <si>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</si>
  <si>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</si>
  <si>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</si>
  <si>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</si>
  <si>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</si>
  <si>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</si>
  <si>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</si>
  <si>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</si>
  <si>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</si>
  <si>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</si>
  <si>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</si>
  <si>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</si>
  <si>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</si>
  <si>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</si>
  <si>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</si>
  <si>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</si>
  <si>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</si>
  <si>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</si>
  <si>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</si>
  <si>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</si>
  <si>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</si>
  <si>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</si>
  <si>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</si>
  <si>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</si>
  <si>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</si>
  <si>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</si>
  <si>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</si>
  <si>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</si>
  <si>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</si>
  <si>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</si>
  <si>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</si>
  <si>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</si>
  <si>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</si>
  <si>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</si>
  <si>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</si>
  <si>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</si>
  <si>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</si>
  <si>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</si>
  <si>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</si>
  <si>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</si>
  <si>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</si>
  <si>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</si>
  <si>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</si>
  <si>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</si>
  <si>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</si>
  <si>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</si>
  <si>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</si>
  <si>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</si>
  <si>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</si>
  <si>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</si>
  <si>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</si>
  <si>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</si>
  <si>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</si>
  <si>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</si>
  <si>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</si>
  <si>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</si>
  <si>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</si>
  <si>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</si>
  <si>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</si>
  <si>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</si>
  <si>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</si>
  <si>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</si>
  <si>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</si>
  <si>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</si>
  <si>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</si>
  <si>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</si>
  <si>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</si>
  <si>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</si>
  <si>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</si>
  <si>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</si>
  <si>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</si>
  <si>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</si>
  <si>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</si>
  <si>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</si>
  <si>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</si>
  <si>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</si>
  <si>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</si>
  <si>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</si>
  <si>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</si>
  <si>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</si>
  <si>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</si>
  <si>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</si>
  <si>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</si>
  <si>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</si>
  <si>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</si>
  <si>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</si>
  <si>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</si>
  <si>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</si>
  <si>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</si>
  <si>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</si>
  <si>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</si>
  <si>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</si>
  <si>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</si>
  <si>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</si>
  <si>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</si>
  <si>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</si>
  <si>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</si>
  <si>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</si>
  <si>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</si>
  <si>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</si>
  <si>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</si>
  <si>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</si>
  <si>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</si>
  <si>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</si>
  <si>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</si>
  <si>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</si>
  <si>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</si>
  <si>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</si>
  <si>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</si>
  <si>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</si>
  <si>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</si>
  <si>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</si>
  <si>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</si>
  <si>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</si>
  <si>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</si>
  <si>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</si>
  <si>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</si>
  <si>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</si>
  <si>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</si>
  <si>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</si>
  <si>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</si>
  <si>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</si>
  <si>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</si>
  <si>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</si>
  <si>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</si>
  <si>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</si>
  <si>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</si>
  <si>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</si>
  <si>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</si>
  <si>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</si>
  <si>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</si>
  <si>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</si>
  <si>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</si>
  <si>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</si>
  <si>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</si>
  <si>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</si>
  <si>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</si>
  <si>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</si>
  <si>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</si>
  <si>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</si>
  <si>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</si>
  <si>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</si>
  <si>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</si>
  <si>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</si>
  <si>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</si>
  <si>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</si>
  <si>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</si>
  <si>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</si>
  <si>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</si>
  <si>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</si>
  <si>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</si>
  <si>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</si>
  <si>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</si>
  <si>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</si>
  <si>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</si>
  <si>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</si>
  <si>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</si>
  <si>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</si>
  <si>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</si>
  <si>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</si>
  <si>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</si>
  <si>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</si>
  <si>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</si>
  <si>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</si>
  <si>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</si>
  <si>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</si>
  <si>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</si>
  <si>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</si>
  <si>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</si>
  <si>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</si>
  <si>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</si>
  <si>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</si>
  <si>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</si>
  <si>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</si>
  <si>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</si>
  <si>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</si>
  <si>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</si>
  <si>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</si>
  <si>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</si>
  <si>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</si>
  <si>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</si>
  <si>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</si>
  <si>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</si>
  <si>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</si>
  <si>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</si>
  <si>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</si>
  <si>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</si>
  <si>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</si>
  <si>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</si>
  <si>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</si>
  <si>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</si>
  <si>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</si>
  <si>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</si>
  <si>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</si>
  <si>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</si>
  <si>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</si>
  <si>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</si>
  <si>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</si>
  <si>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</si>
  <si>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</si>
  <si>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</si>
  <si>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</si>
  <si>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</si>
  <si>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</si>
  <si>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</si>
  <si>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</si>
  <si>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</si>
  <si>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</si>
  <si>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</si>
  <si>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</si>
  <si>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</si>
  <si>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</si>
  <si>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</si>
  <si>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</si>
  <si>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</si>
  <si>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</si>
  <si>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</si>
  <si>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</si>
  <si>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</si>
  <si>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</si>
  <si>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</si>
  <si>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</si>
  <si>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</si>
  <si>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</si>
  <si>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</si>
  <si>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</si>
  <si>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</si>
  <si>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</si>
  <si>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</si>
  <si>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</si>
  <si>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</si>
  <si>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</si>
  <si>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</si>
  <si>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</si>
  <si>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</si>
  <si>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</si>
  <si>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</si>
  <si>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</si>
  <si>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</si>
  <si>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</si>
  <si>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</si>
  <si>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</si>
  <si>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</si>
  <si>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</si>
  <si>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</si>
  <si>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</si>
  <si>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</si>
  <si>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</si>
  <si>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</si>
  <si>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</si>
  <si>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</si>
  <si>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</si>
  <si>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</si>
  <si>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</si>
  <si>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</si>
  <si>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Julio</t>
  </si>
  <si>
    <t>Ejecución Presupuestal Acumulada a 31 de Julio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</si>
</sst>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4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  <font>
      <b/>
      <sz val="9"/>
      <color rgb="FF000000"/>
      <name val="Times New Roman"/>
    </font>
    <font>
      <sz val="11"/>
      <name val="Calibri"/>
    </font>
    <font>
      <sz val="8"/>
      <color rgb="FF000000"/>
      <name val="Times New Roman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6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 wrapText="1" readingOrder="1"/>
    </xf>
    <xf numFmtId="0" fontId="51" fillId="0" borderId="0" xfId="0" applyNumberFormat="1" applyFont="1" applyFill="1" applyBorder="1" applyAlignment="1">
      <alignment horizontal="center" vertical="center" wrapText="1" readingOrder="1"/>
    </xf>
    <xf numFmtId="0" fontId="52" fillId="0" borderId="0" xfId="0" applyFont="1" applyFill="1" applyBorder="1"/>
    <xf numFmtId="0" fontId="53" fillId="0" borderId="1" xfId="0" applyNumberFormat="1" applyFont="1" applyFill="1" applyBorder="1" applyAlignment="1">
      <alignment horizontal="center" vertical="center" wrapText="1" readingOrder="1"/>
    </xf>
    <xf numFmtId="0" fontId="53" fillId="0" borderId="1" xfId="0" applyNumberFormat="1" applyFont="1" applyFill="1" applyBorder="1" applyAlignment="1">
      <alignment horizontal="left" vertical="center" wrapText="1" readingOrder="1"/>
    </xf>
    <xf numFmtId="0" fontId="53" fillId="0" borderId="1" xfId="0" applyNumberFormat="1" applyFont="1" applyFill="1" applyBorder="1" applyAlignment="1">
      <alignment vertical="center" wrapText="1" readingOrder="1"/>
    </xf>
    <xf numFmtId="165" fontId="53" fillId="0" borderId="1" xfId="0" applyNumberFormat="1" applyFont="1" applyFill="1" applyBorder="1" applyAlignment="1">
      <alignment horizontal="right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0.62507728174167221</c:v>
                </c:pt>
                <c:pt idx="2">
                  <c:v>0.91983862874214917</c:v>
                </c:pt>
                <c:pt idx="3">
                  <c:v>0.57950059103531593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0.92860328087569988</c:v>
                </c:pt>
                <c:pt idx="2">
                  <c:v>0.93122178299834424</c:v>
                </c:pt>
                <c:pt idx="3">
                  <c:v>0.49864494003411713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0.75185726319350177</c:v>
                </c:pt>
                <c:pt idx="2">
                  <c:v>0.92459326620181037</c:v>
                </c:pt>
                <c:pt idx="3">
                  <c:v>0.54572793906001971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499584"/>
        <c:axId val="138501120"/>
        <c:axId val="0"/>
      </c:bar3DChart>
      <c:catAx>
        <c:axId val="138499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01120"/>
        <c:crosses val="autoZero"/>
        <c:auto val="1"/>
        <c:lblAlgn val="ctr"/>
        <c:lblOffset val="100"/>
        <c:noMultiLvlLbl val="0"/>
      </c:catAx>
      <c:valAx>
        <c:axId val="13850112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499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10739.125172100001</c:v>
                </c:pt>
                <c:pt idx="1">
                  <c:v>9956.0959359999997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11443.69962333</c:v>
                </c:pt>
                <c:pt idx="1">
                  <c:v>6145.0815757000009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22182.824795430002</c:v>
                </c:pt>
                <c:pt idx="1">
                  <c:v>16101.1775117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524928"/>
        <c:axId val="138530816"/>
        <c:axId val="0"/>
      </c:bar3DChart>
      <c:catAx>
        <c:axId val="13852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8530816"/>
        <c:crosses val="autoZero"/>
        <c:auto val="1"/>
        <c:lblAlgn val="ctr"/>
        <c:lblOffset val="100"/>
        <c:noMultiLvlLbl val="0"/>
      </c:catAx>
      <c:valAx>
        <c:axId val="13853081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524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2.7</c:v>
                </c:pt>
                <c:pt idx="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55.950572779584618</c:v>
                </c:pt>
                <c:pt idx="1">
                  <c:v>50.188901736477284</c:v>
                </c:pt>
                <c:pt idx="2">
                  <c:v>50.188901736477284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71.17966079795805</c:v>
                </c:pt>
                <c:pt idx="1">
                  <c:v>23.075797474591393</c:v>
                </c:pt>
                <c:pt idx="2">
                  <c:v>23.075797474591393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54.727501803674002</c:v>
                </c:pt>
                <c:pt idx="1">
                  <c:v>14.57280456760496</c:v>
                </c:pt>
                <c:pt idx="2">
                  <c:v>14.35064279474677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38687616"/>
        <c:axId val="138689152"/>
        <c:axId val="0"/>
      </c:bar3DChart>
      <c:catAx>
        <c:axId val="13868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9152"/>
        <c:crosses val="autoZero"/>
        <c:auto val="1"/>
        <c:lblAlgn val="ctr"/>
        <c:lblOffset val="100"/>
        <c:noMultiLvlLbl val="0"/>
      </c:catAx>
      <c:valAx>
        <c:axId val="13868915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3868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/>
    <row r="30" spans="1:26">
      <c r="O30" s="19" t="s">
        <v>333</v>
      </c>
    </row>
    <row r="31" spans="1:26">
      <c r="O31" s="20"/>
    </row>
    <row r="32" spans="1:26">
      <c r="O32" s="21" t="s">
        <v>334</v>
      </c>
    </row>
    <row r="33" spans="15:15">
      <c r="O33" s="21" t="s">
        <v>335</v>
      </c>
    </row>
    <row r="34" spans="15:15">
      <c r="O34" s="21" t="s">
        <v>336</v>
      </c>
    </row>
    <row r="35" spans="15:15">
      <c r="O35" s="19" t="s">
        <v>337</v>
      </c>
    </row>
    <row r="36" spans="15:15">
      <c r="O36" s="20"/>
    </row>
    <row r="37" spans="15:15">
      <c r="O37" s="21" t="s">
        <v>338</v>
      </c>
    </row>
    <row r="38" spans="15:15">
      <c r="O38" s="21" t="s">
        <v>339</v>
      </c>
    </row>
    <row r="39" spans="15:15">
      <c r="O39" s="19" t="s">
        <v>340</v>
      </c>
    </row>
    <row r="40" spans="15:15">
      <c r="O40" s="19"/>
    </row>
    <row r="41" spans="15:1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>
      <c r="U133" s="8"/>
    </row>
    <row r="134" spans="1:28">
      <c r="U134" s="8"/>
      <c r="X134" s="8"/>
    </row>
    <row r="135" spans="1:28">
      <c r="U135" s="8"/>
    </row>
    <row r="136" spans="1:28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>
      <c r="W144" s="16"/>
      <c r="X144" s="16"/>
      <c r="Y144" s="16"/>
    </row>
    <row r="145" spans="23:26">
      <c r="W145" s="16"/>
      <c r="X145" s="16"/>
      <c r="Y145" s="16"/>
    </row>
    <row r="146" spans="23:26">
      <c r="Y146" s="16"/>
      <c r="Z146" s="16"/>
    </row>
    <row r="147" spans="23:26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zoomScaleNormal="100" workbookViewId="0">
      <selection activeCell="Q51" sqref="Q51"/>
    </sheetView>
  </sheetViews>
  <sheetFormatPr baseColWidth="10" defaultRowHeight="1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4" width="17.5703125" style="131" customWidth="1"/>
    <col min="15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1.5703125" style="13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>
      <c r="B2" s="220" t="s">
        <v>347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132"/>
    </row>
    <row r="3" spans="2:26" ht="14.25">
      <c r="B3" s="220" t="s">
        <v>348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33"/>
    </row>
    <row r="4" spans="2:26" ht="14.25">
      <c r="B4" s="220" t="s">
        <v>394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132" t="str">
        <f>+TRIM(B4)</f>
        <v>Ejecución Presupuestal Acumulada a 31 de Julio de 2017</v>
      </c>
    </row>
    <row r="5" spans="2:26" ht="15" thickBot="1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4724384569</v>
      </c>
      <c r="T7" s="145">
        <f>+'datos iniciales'!X5</f>
        <v>4720618442</v>
      </c>
      <c r="U7" s="145">
        <f>+'datos iniciales'!Y5</f>
        <v>4720618442</v>
      </c>
      <c r="V7" s="145">
        <f>+'datos iniciales'!Z5</f>
        <v>4720618442</v>
      </c>
      <c r="W7" s="189">
        <f t="shared" ref="W7:W12" si="0">+S7/O7*100</f>
        <v>63.093063255094805</v>
      </c>
      <c r="X7" s="189">
        <f>+T7/O7*100</f>
        <v>63.042767500046224</v>
      </c>
      <c r="Y7" s="190">
        <f t="shared" ref="Y7" si="1">+V7/O7*100</f>
        <v>63.042767500046224</v>
      </c>
    </row>
    <row r="8" spans="2:26" ht="18" customHeight="1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564799689</v>
      </c>
      <c r="T8" s="148">
        <f>+'datos iniciales'!X6</f>
        <v>564799689</v>
      </c>
      <c r="U8" s="148">
        <f>+'datos iniciales'!Y6</f>
        <v>564799689</v>
      </c>
      <c r="V8" s="148">
        <f>+'datos iniciales'!Z6</f>
        <v>564799689</v>
      </c>
      <c r="W8" s="191">
        <f t="shared" si="0"/>
        <v>67.076589292507563</v>
      </c>
      <c r="X8" s="191">
        <f t="shared" ref="X8:X11" si="2">+T8/O8*100</f>
        <v>67.076589292507563</v>
      </c>
      <c r="Y8" s="192">
        <f t="shared" ref="Y8:Y11" si="3">+V8/O8*100</f>
        <v>67.076589292507563</v>
      </c>
    </row>
    <row r="9" spans="2:26" ht="18" customHeight="1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1219160430</v>
      </c>
      <c r="T9" s="148">
        <f>+'datos iniciales'!X7</f>
        <v>1211408795</v>
      </c>
      <c r="U9" s="148">
        <f>+'datos iniciales'!Y7</f>
        <v>1211408795</v>
      </c>
      <c r="V9" s="148">
        <f>+'datos iniciales'!Z7</f>
        <v>1211408795</v>
      </c>
      <c r="W9" s="191">
        <f t="shared" si="0"/>
        <v>57.411915410403545</v>
      </c>
      <c r="X9" s="191">
        <f t="shared" si="2"/>
        <v>57.046880422422255</v>
      </c>
      <c r="Y9" s="192">
        <f t="shared" si="3"/>
        <v>57.046880422422255</v>
      </c>
    </row>
    <row r="10" spans="2:26" ht="21" customHeight="1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66972679</v>
      </c>
      <c r="T10" s="148">
        <f>+'datos iniciales'!X8</f>
        <v>63080270</v>
      </c>
      <c r="U10" s="148">
        <f>+'datos iniciales'!Y8</f>
        <v>63080270</v>
      </c>
      <c r="V10" s="148">
        <f>+'datos iniciales'!Z8</f>
        <v>63080270</v>
      </c>
      <c r="W10" s="191">
        <f t="shared" si="0"/>
        <v>23.62958994185928</v>
      </c>
      <c r="X10" s="191">
        <f t="shared" si="2"/>
        <v>22.256253382394448</v>
      </c>
      <c r="Y10" s="192">
        <f t="shared" si="3"/>
        <v>22.256253382394448</v>
      </c>
    </row>
    <row r="11" spans="2:26" ht="18" customHeight="1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67725420</v>
      </c>
      <c r="R11" s="148">
        <f>+'datos iniciales'!V9</f>
        <v>53074476</v>
      </c>
      <c r="S11" s="148">
        <f>+'datos iniciales'!W9</f>
        <v>51113450</v>
      </c>
      <c r="T11" s="148">
        <f>+'datos iniciales'!X9</f>
        <v>8193700</v>
      </c>
      <c r="U11" s="148">
        <f>+'datos iniciales'!Y9</f>
        <v>8193700</v>
      </c>
      <c r="V11" s="148">
        <f>+'datos iniciales'!Z9</f>
        <v>8193700</v>
      </c>
      <c r="W11" s="191">
        <f t="shared" si="0"/>
        <v>42.31249503724738</v>
      </c>
      <c r="X11" s="191">
        <f t="shared" si="2"/>
        <v>6.7828700779676163</v>
      </c>
      <c r="Y11" s="192">
        <f t="shared" si="3"/>
        <v>6.7828700779676163</v>
      </c>
    </row>
    <row r="12" spans="2:26" ht="24.75" customHeight="1" thickBot="1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2174243881</v>
      </c>
      <c r="T12" s="151">
        <f>+'datos iniciales'!X10</f>
        <v>2174148359</v>
      </c>
      <c r="U12" s="151">
        <f>+'datos iniciales'!Y10</f>
        <v>2174148359</v>
      </c>
      <c r="V12" s="151">
        <f>+'datos iniciales'!Z10</f>
        <v>2151443012</v>
      </c>
      <c r="W12" s="193">
        <f t="shared" si="0"/>
        <v>70.379782445554028</v>
      </c>
      <c r="X12" s="193">
        <f t="shared" ref="X12" si="4">+T12/O12*100</f>
        <v>70.37669042002851</v>
      </c>
      <c r="Y12" s="194">
        <f t="shared" ref="Y12" si="5">+V12/O12*100</f>
        <v>69.641723475347106</v>
      </c>
    </row>
    <row r="13" spans="2:26" ht="12.75" thickBot="1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2477492753.9499998</v>
      </c>
      <c r="R15" s="151">
        <f>+'datos iniciales'!V12</f>
        <v>123680649.05</v>
      </c>
      <c r="S15" s="151">
        <f>+'datos iniciales'!W12</f>
        <v>1785650093.0999999</v>
      </c>
      <c r="T15" s="151">
        <f>+'datos iniciales'!X12</f>
        <v>1061046300</v>
      </c>
      <c r="U15" s="151">
        <f>+'datos iniciales'!Y12</f>
        <v>1061046300</v>
      </c>
      <c r="V15" s="151">
        <f>+'datos iniciales'!Z12</f>
        <v>1061046300</v>
      </c>
      <c r="W15" s="193">
        <f>+S15/O15*100</f>
        <v>68.647868344361967</v>
      </c>
      <c r="X15" s="193">
        <f t="shared" si="6"/>
        <v>40.791063709027171</v>
      </c>
      <c r="Y15" s="194">
        <f t="shared" si="7"/>
        <v>40.791063709027171</v>
      </c>
    </row>
    <row r="16" spans="2:26" ht="12.75" thickBot="1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117241681</v>
      </c>
      <c r="T18" s="148">
        <f>+'datos iniciales'!X14</f>
        <v>117241681</v>
      </c>
      <c r="U18" s="148">
        <f>+'datos iniciales'!Y14</f>
        <v>117241681</v>
      </c>
      <c r="V18" s="148">
        <f>+'datos iniciales'!Z14</f>
        <v>117241681</v>
      </c>
      <c r="W18" s="191">
        <f t="shared" si="8"/>
        <v>60.249257429812985</v>
      </c>
      <c r="X18" s="191">
        <f t="shared" si="9"/>
        <v>60.249257429812985</v>
      </c>
      <c r="Y18" s="192">
        <f t="shared" si="10"/>
        <v>60.249257429812985</v>
      </c>
    </row>
    <row r="19" spans="2:25" ht="14.25" customHeight="1" thickBot="1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>
      <c r="B21" s="143" t="s">
        <v>71</v>
      </c>
      <c r="C21" s="144" t="s">
        <v>385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378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54000000</v>
      </c>
      <c r="U21" s="145">
        <f>+'datos iniciales'!Y16</f>
        <v>54000000</v>
      </c>
      <c r="V21" s="145">
        <f>+'datos iniciales'!Z16</f>
        <v>54000000</v>
      </c>
      <c r="W21" s="189">
        <f t="shared" ref="W21:W29" si="11">+S21/O21*100</f>
        <v>4.95</v>
      </c>
      <c r="X21" s="189">
        <f t="shared" ref="X21:X29" si="12">+T21/O21*100</f>
        <v>2.7</v>
      </c>
      <c r="Y21" s="190">
        <f t="shared" ref="Y21:Y29" si="13">+V21/O21*100</f>
        <v>2.7</v>
      </c>
    </row>
    <row r="22" spans="2:25" ht="24">
      <c r="B22" s="146" t="s">
        <v>71</v>
      </c>
      <c r="C22" s="147" t="s">
        <v>385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378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>
      <c r="B23" s="146" t="s">
        <v>71</v>
      </c>
      <c r="C23" s="147" t="s">
        <v>387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3465901549</v>
      </c>
      <c r="R23" s="148">
        <f>+'datos iniciales'!V18</f>
        <v>31379960</v>
      </c>
      <c r="S23" s="148">
        <f>+'datos iniciales'!W18</f>
        <v>1956749036</v>
      </c>
      <c r="T23" s="148">
        <f>+'datos iniciales'!X18</f>
        <v>1755247180</v>
      </c>
      <c r="U23" s="148">
        <f>+'datos iniciales'!Y18</f>
        <v>1755247180</v>
      </c>
      <c r="V23" s="148">
        <f>+'datos iniciales'!Z18</f>
        <v>1755247180</v>
      </c>
      <c r="W23" s="191">
        <f t="shared" si="11"/>
        <v>55.950572779584618</v>
      </c>
      <c r="X23" s="191">
        <f t="shared" si="12"/>
        <v>50.188901736477284</v>
      </c>
      <c r="Y23" s="192">
        <f t="shared" si="13"/>
        <v>50.188901736477284</v>
      </c>
    </row>
    <row r="24" spans="2:25" ht="36">
      <c r="B24" s="146" t="s">
        <v>71</v>
      </c>
      <c r="C24" s="147" t="s">
        <v>387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4578178635</v>
      </c>
      <c r="R24" s="148">
        <f>+'datos iniciales'!V19</f>
        <v>436961870</v>
      </c>
      <c r="S24" s="148">
        <f>+'datos iniciales'!W19</f>
        <v>3569760000</v>
      </c>
      <c r="T24" s="148">
        <f>+'datos iniciales'!X19</f>
        <v>1157283666</v>
      </c>
      <c r="U24" s="148">
        <f>+'datos iniciales'!Y19</f>
        <v>1157283666</v>
      </c>
      <c r="V24" s="148">
        <f>+'datos iniciales'!Z19</f>
        <v>1157283666</v>
      </c>
      <c r="W24" s="191">
        <f t="shared" si="11"/>
        <v>71.17966079795805</v>
      </c>
      <c r="X24" s="191">
        <f t="shared" si="12"/>
        <v>23.075797474591393</v>
      </c>
      <c r="Y24" s="192">
        <f t="shared" si="13"/>
        <v>23.075797474591393</v>
      </c>
    </row>
    <row r="25" spans="2:25" ht="36">
      <c r="B25" s="146" t="s">
        <v>71</v>
      </c>
      <c r="C25" s="147" t="s">
        <v>387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1089122120</v>
      </c>
      <c r="R25" s="148">
        <f>+'datos iniciales'!V20</f>
        <v>113596371</v>
      </c>
      <c r="S25" s="148">
        <f>+'datos iniciales'!W20</f>
        <v>1034026720.05</v>
      </c>
      <c r="T25" s="148">
        <f>+'datos iniciales'!X20</f>
        <v>731919340.04999995</v>
      </c>
      <c r="U25" s="148">
        <f>+'datos iniciales'!Y20</f>
        <v>731919340.04999995</v>
      </c>
      <c r="V25" s="148">
        <f>+'datos iniciales'!Z20</f>
        <v>731919340.04999995</v>
      </c>
      <c r="W25" s="191">
        <f t="shared" si="11"/>
        <v>85.974126762635763</v>
      </c>
      <c r="X25" s="191">
        <f t="shared" si="12"/>
        <v>60.855415920432534</v>
      </c>
      <c r="Y25" s="192">
        <f t="shared" si="13"/>
        <v>60.855415920432534</v>
      </c>
    </row>
    <row r="26" spans="2:25" ht="24">
      <c r="B26" s="146" t="s">
        <v>71</v>
      </c>
      <c r="C26" s="147" t="s">
        <v>387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381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556363650</v>
      </c>
      <c r="R26" s="148">
        <f>+'datos iniciales'!V21</f>
        <v>97100831</v>
      </c>
      <c r="S26" s="148">
        <f>+'datos iniciales'!W21</f>
        <v>494455267.5</v>
      </c>
      <c r="T26" s="148">
        <f>+'datos iniciales'!X21</f>
        <v>357907881.5</v>
      </c>
      <c r="U26" s="148">
        <f>+'datos iniciales'!Y21</f>
        <v>357907881.5</v>
      </c>
      <c r="V26" s="148">
        <f>+'datos iniciales'!Z21</f>
        <v>357907881.5</v>
      </c>
      <c r="W26" s="191">
        <f t="shared" si="11"/>
        <v>75.666739643344144</v>
      </c>
      <c r="X26" s="191">
        <f t="shared" si="12"/>
        <v>54.770824108495042</v>
      </c>
      <c r="Y26" s="192">
        <f t="shared" si="13"/>
        <v>54.770824108495042</v>
      </c>
    </row>
    <row r="27" spans="2:25" ht="24">
      <c r="B27" s="146" t="s">
        <v>71</v>
      </c>
      <c r="C27" s="147" t="s">
        <v>387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381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2837407967</v>
      </c>
      <c r="R27" s="148">
        <f>+'datos iniciales'!V22</f>
        <v>1147451528</v>
      </c>
      <c r="S27" s="148">
        <f>+'datos iniciales'!W22</f>
        <v>2180814052</v>
      </c>
      <c r="T27" s="148">
        <f>+'datos iniciales'!X22</f>
        <v>580705786.5</v>
      </c>
      <c r="U27" s="148">
        <f>+'datos iniciales'!Y22</f>
        <v>572205786.5</v>
      </c>
      <c r="V27" s="148">
        <f>+'datos iniciales'!Z22</f>
        <v>571852952</v>
      </c>
      <c r="W27" s="191">
        <f t="shared" si="11"/>
        <v>54.727501803674002</v>
      </c>
      <c r="X27" s="191">
        <f t="shared" si="12"/>
        <v>14.57280456760496</v>
      </c>
      <c r="Y27" s="192">
        <f t="shared" si="13"/>
        <v>14.35064279474677</v>
      </c>
    </row>
    <row r="28" spans="2:25" ht="24">
      <c r="B28" s="146" t="s">
        <v>71</v>
      </c>
      <c r="C28" s="147" t="s">
        <v>390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379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25361000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5.3948440428252038</v>
      </c>
      <c r="X28" s="191">
        <f t="shared" si="12"/>
        <v>0</v>
      </c>
      <c r="Y28" s="192">
        <f t="shared" si="13"/>
        <v>0</v>
      </c>
    </row>
    <row r="29" spans="2:25" ht="36">
      <c r="B29" s="146" t="s">
        <v>71</v>
      </c>
      <c r="C29" s="147" t="s">
        <v>390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396893642</v>
      </c>
      <c r="N29" s="148">
        <f>+'datos iniciales'!R24</f>
        <v>0</v>
      </c>
      <c r="O29" s="148">
        <f>+'datos iniciales'!S24</f>
        <v>2896893642</v>
      </c>
      <c r="P29" s="148">
        <f>+'datos iniciales'!T24</f>
        <v>0</v>
      </c>
      <c r="Q29" s="148">
        <f>+'datos iniciales'!U24</f>
        <v>2856116894</v>
      </c>
      <c r="R29" s="148">
        <f>+'datos iniciales'!V24</f>
        <v>40776748</v>
      </c>
      <c r="S29" s="148">
        <f>+'datos iniciales'!W24</f>
        <v>1674339199</v>
      </c>
      <c r="T29" s="148">
        <f>+'datos iniciales'!X24</f>
        <v>1345032839</v>
      </c>
      <c r="U29" s="148">
        <f>+'datos iniciales'!Y24</f>
        <v>1345032839</v>
      </c>
      <c r="V29" s="148">
        <f>+'datos iniciales'!Z24</f>
        <v>1345032839</v>
      </c>
      <c r="W29" s="191">
        <f t="shared" si="11"/>
        <v>57.79774496118695</v>
      </c>
      <c r="X29" s="191">
        <f t="shared" si="12"/>
        <v>46.430176776231121</v>
      </c>
      <c r="Y29" s="192">
        <f t="shared" si="13"/>
        <v>46.430176776231121</v>
      </c>
    </row>
    <row r="30" spans="2:25" ht="36">
      <c r="B30" s="146" t="s">
        <v>71</v>
      </c>
      <c r="C30" s="147" t="s">
        <v>390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444081748.77999997</v>
      </c>
      <c r="R30" s="148">
        <f>+'datos iniciales'!V25</f>
        <v>555918251.22000003</v>
      </c>
      <c r="S30" s="148">
        <f>+'datos iniciales'!W25</f>
        <v>345124348.77999997</v>
      </c>
      <c r="T30" s="148">
        <f>+'datos iniciales'!X25</f>
        <v>132984882.65000001</v>
      </c>
      <c r="U30" s="148">
        <f>+'datos iniciales'!Y25</f>
        <v>132984882.65000001</v>
      </c>
      <c r="V30" s="148">
        <f>+'datos iniciales'!Z25</f>
        <v>50047067</v>
      </c>
      <c r="W30" s="191">
        <f t="shared" ref="W30:W31" si="14">+S30/O30*100</f>
        <v>34.512434878000001</v>
      </c>
      <c r="X30" s="191">
        <f t="shared" ref="X30:X31" si="15">+T30/O30*100</f>
        <v>13.298488265</v>
      </c>
      <c r="Y30" s="192">
        <f t="shared" ref="Y30:Y31" si="16">+V30/O30*100</f>
        <v>5.0047066999999998</v>
      </c>
    </row>
    <row r="31" spans="2:25" ht="36.75" thickBot="1">
      <c r="B31" s="149" t="s">
        <v>71</v>
      </c>
      <c r="C31" s="150" t="s">
        <v>390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380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396893642</v>
      </c>
      <c r="O31" s="151">
        <f>+'datos iniciales'!S26</f>
        <v>103106358</v>
      </c>
      <c r="P31" s="151">
        <f>+'datos iniciales'!T26</f>
        <v>0</v>
      </c>
      <c r="Q31" s="151">
        <f>+'datos iniciales'!U26</f>
        <v>64261000</v>
      </c>
      <c r="R31" s="151">
        <f>+'datos iniciales'!V26</f>
        <v>38845358</v>
      </c>
      <c r="S31" s="151">
        <f>+'datos iniciales'!W26</f>
        <v>64070000</v>
      </c>
      <c r="T31" s="151">
        <f>+'datos iniciales'!X26</f>
        <v>30000000</v>
      </c>
      <c r="U31" s="151">
        <f>+'datos iniciales'!Y26</f>
        <v>30000000</v>
      </c>
      <c r="V31" s="151">
        <f>+'datos iniciales'!Z26</f>
        <v>30000000</v>
      </c>
      <c r="W31" s="212">
        <f t="shared" si="14"/>
        <v>62.139717901780614</v>
      </c>
      <c r="X31" s="212">
        <f t="shared" si="15"/>
        <v>29.096168831799879</v>
      </c>
      <c r="Y31" s="213">
        <f t="shared" si="16"/>
        <v>29.096168831799879</v>
      </c>
    </row>
    <row r="32" spans="2:25" ht="18" customHeight="1" thickBot="1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9403694642</v>
      </c>
      <c r="N32" s="185">
        <f t="shared" si="17"/>
        <v>403694642</v>
      </c>
      <c r="O32" s="185">
        <f t="shared" si="17"/>
        <v>38504037377</v>
      </c>
      <c r="P32" s="185">
        <f t="shared" si="17"/>
        <v>0</v>
      </c>
      <c r="Q32" s="185">
        <f t="shared" si="17"/>
        <v>35463387787.729996</v>
      </c>
      <c r="R32" s="185">
        <f t="shared" si="17"/>
        <v>3040649589.2700005</v>
      </c>
      <c r="S32" s="185">
        <f t="shared" si="17"/>
        <v>22182824795.43</v>
      </c>
      <c r="T32" s="185">
        <f t="shared" si="17"/>
        <v>16101177511.700001</v>
      </c>
      <c r="U32" s="185">
        <f t="shared" si="17"/>
        <v>16092677511.700001</v>
      </c>
      <c r="V32" s="211">
        <f t="shared" si="17"/>
        <v>15986681514.549999</v>
      </c>
      <c r="W32" s="214">
        <f t="shared" ref="W32" si="18">+S32/O32*100</f>
        <v>57.611685180527815</v>
      </c>
      <c r="X32" s="215">
        <f t="shared" ref="X32" si="19">+T32/O32*100</f>
        <v>41.816855084703086</v>
      </c>
      <c r="Y32" s="216">
        <f t="shared" ref="Y32" si="20">+V32/O32*100</f>
        <v>41.519494067651934</v>
      </c>
    </row>
    <row r="33" spans="11:25">
      <c r="T33" s="160"/>
      <c r="U33" s="160"/>
      <c r="W33" s="161"/>
      <c r="X33" s="161"/>
      <c r="Y33" s="161"/>
    </row>
    <row r="34" spans="11:25">
      <c r="Q34" s="162"/>
      <c r="R34" s="162"/>
      <c r="W34" s="161"/>
      <c r="X34" s="161"/>
      <c r="Y34" s="161"/>
    </row>
    <row r="35" spans="11:25" ht="14.25" customHeight="1" thickBot="1">
      <c r="K35" s="163"/>
      <c r="W35" s="161"/>
      <c r="X35" s="161"/>
      <c r="Y35" s="161"/>
    </row>
    <row r="36" spans="11:25" ht="17.25" customHeight="1" thickBot="1">
      <c r="K36" s="217" t="s">
        <v>333</v>
      </c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9"/>
    </row>
    <row r="37" spans="11:25" ht="38.25" customHeight="1" thickBot="1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>
      <c r="K38" s="170" t="s">
        <v>334</v>
      </c>
      <c r="L38" s="171">
        <f t="shared" ref="L38:V38" si="21">SUM(L7:L12)</f>
        <v>13947044947</v>
      </c>
      <c r="M38" s="171">
        <f t="shared" si="21"/>
        <v>0</v>
      </c>
      <c r="N38" s="171">
        <f t="shared" si="21"/>
        <v>0</v>
      </c>
      <c r="O38" s="171">
        <f t="shared" si="21"/>
        <v>13947044947</v>
      </c>
      <c r="P38" s="171">
        <f t="shared" si="21"/>
        <v>0</v>
      </c>
      <c r="Q38" s="171">
        <f t="shared" si="21"/>
        <v>13893970471</v>
      </c>
      <c r="R38" s="171">
        <f t="shared" si="21"/>
        <v>53074476</v>
      </c>
      <c r="S38" s="171">
        <f t="shared" si="21"/>
        <v>8800674698</v>
      </c>
      <c r="T38" s="171">
        <f t="shared" si="21"/>
        <v>8742249255</v>
      </c>
      <c r="U38" s="171">
        <f t="shared" si="21"/>
        <v>8742249255</v>
      </c>
      <c r="V38" s="171">
        <f t="shared" si="21"/>
        <v>8719543908</v>
      </c>
      <c r="W38" s="189">
        <f>+S38/O38*100</f>
        <v>63.100640540296091</v>
      </c>
      <c r="X38" s="189">
        <f>+T38/O38*100</f>
        <v>62.68173142211355</v>
      </c>
      <c r="Y38" s="190">
        <f>+V38/O38*100</f>
        <v>62.518934592489195</v>
      </c>
    </row>
    <row r="39" spans="11:25" ht="16.5" customHeight="1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2513293753.9499998</v>
      </c>
      <c r="R39" s="173">
        <f t="shared" si="22"/>
        <v>123680649.05</v>
      </c>
      <c r="S39" s="173">
        <f t="shared" si="22"/>
        <v>1821208793.0999999</v>
      </c>
      <c r="T39" s="173">
        <f t="shared" si="22"/>
        <v>1096605000</v>
      </c>
      <c r="U39" s="173">
        <f t="shared" si="22"/>
        <v>1096605000</v>
      </c>
      <c r="V39" s="173">
        <f t="shared" si="22"/>
        <v>1096605000</v>
      </c>
      <c r="W39" s="191">
        <f>+S39/O39*100</f>
        <v>69.064333390118222</v>
      </c>
      <c r="X39" s="191">
        <f>+T39/O39*100</f>
        <v>41.585727899081164</v>
      </c>
      <c r="Y39" s="192">
        <f>+V39/O39*100</f>
        <v>41.585727899081164</v>
      </c>
    </row>
    <row r="40" spans="11:25" ht="15.75" customHeight="1" thickBot="1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194594400</v>
      </c>
      <c r="R40" s="175">
        <f t="shared" si="23"/>
        <v>401862146</v>
      </c>
      <c r="S40" s="175">
        <f t="shared" si="23"/>
        <v>117241681</v>
      </c>
      <c r="T40" s="175">
        <f t="shared" si="23"/>
        <v>117241681</v>
      </c>
      <c r="U40" s="175">
        <f t="shared" si="23"/>
        <v>117241681</v>
      </c>
      <c r="V40" s="175">
        <f t="shared" si="23"/>
        <v>117241681</v>
      </c>
      <c r="W40" s="193">
        <f>+S40/O40*100</f>
        <v>19.656365880507913</v>
      </c>
      <c r="X40" s="193">
        <f>+T40/O40*100</f>
        <v>19.656365880507913</v>
      </c>
      <c r="Y40" s="194">
        <f>+V40/O40*100</f>
        <v>19.656365880507913</v>
      </c>
    </row>
    <row r="41" spans="11:25" ht="17.25" customHeight="1" thickBot="1">
      <c r="K41" s="164" t="s">
        <v>337</v>
      </c>
      <c r="L41" s="200">
        <f>SUM(L38:L40)</f>
        <v>17180475896</v>
      </c>
      <c r="M41" s="200">
        <f t="shared" ref="M41:U41" si="24">SUM(M38:M40)</f>
        <v>6801000</v>
      </c>
      <c r="N41" s="200">
        <f t="shared" si="24"/>
        <v>6801000</v>
      </c>
      <c r="O41" s="200">
        <f t="shared" si="24"/>
        <v>17180475896</v>
      </c>
      <c r="P41" s="200">
        <f t="shared" si="24"/>
        <v>0</v>
      </c>
      <c r="Q41" s="200">
        <f t="shared" si="24"/>
        <v>16601858624.950001</v>
      </c>
      <c r="R41" s="200">
        <f t="shared" si="24"/>
        <v>578617271.04999995</v>
      </c>
      <c r="S41" s="200">
        <f t="shared" si="24"/>
        <v>10739125172.1</v>
      </c>
      <c r="T41" s="200">
        <f t="shared" si="24"/>
        <v>9956095936</v>
      </c>
      <c r="U41" s="200">
        <f t="shared" si="24"/>
        <v>9956095936</v>
      </c>
      <c r="V41" s="201">
        <f>SUM(V38:V40)</f>
        <v>9933390589</v>
      </c>
      <c r="W41" s="202">
        <f>+S41/O41*100</f>
        <v>62.507728174167219</v>
      </c>
      <c r="X41" s="202">
        <f>+T41/O41*100</f>
        <v>57.950059103531601</v>
      </c>
      <c r="Y41" s="202">
        <f>+V41/O41*100</f>
        <v>57.81790125681394</v>
      </c>
    </row>
    <row r="42" spans="11:25" ht="14.25" customHeight="1" thickBot="1">
      <c r="K42" s="176"/>
      <c r="W42" s="196"/>
      <c r="X42" s="196"/>
      <c r="Y42" s="196"/>
    </row>
    <row r="43" spans="11:25" ht="15.75" customHeight="1" thickBot="1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396893642</v>
      </c>
      <c r="N43" s="171">
        <f t="shared" si="25"/>
        <v>396893642</v>
      </c>
      <c r="O43" s="171">
        <f t="shared" si="25"/>
        <v>12323561481</v>
      </c>
      <c r="P43" s="171">
        <f t="shared" si="25"/>
        <v>0</v>
      </c>
      <c r="Q43" s="171">
        <f t="shared" si="25"/>
        <v>11445942560.779999</v>
      </c>
      <c r="R43" s="171">
        <f t="shared" si="25"/>
        <v>877618920.22000003</v>
      </c>
      <c r="S43" s="171">
        <f t="shared" si="25"/>
        <v>5693125571.3299999</v>
      </c>
      <c r="T43" s="171">
        <f t="shared" si="25"/>
        <v>4407092123.2000008</v>
      </c>
      <c r="U43" s="171">
        <f t="shared" si="25"/>
        <v>4407092123.2000008</v>
      </c>
      <c r="V43" s="171">
        <f t="shared" si="25"/>
        <v>4324154307.5500002</v>
      </c>
      <c r="W43" s="197">
        <f>+S43/O43*100</f>
        <v>46.197080122555846</v>
      </c>
      <c r="X43" s="197">
        <f>+T43/O43*100</f>
        <v>35.76151366627812</v>
      </c>
      <c r="Y43" s="198">
        <f>+V43/O43*100</f>
        <v>35.08851166293784</v>
      </c>
    </row>
    <row r="44" spans="11:25" ht="15.75" customHeight="1" thickBot="1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7415586602</v>
      </c>
      <c r="R44" s="210">
        <f t="shared" si="26"/>
        <v>1584413398</v>
      </c>
      <c r="S44" s="210">
        <f t="shared" si="26"/>
        <v>5750574052</v>
      </c>
      <c r="T44" s="210">
        <f t="shared" si="26"/>
        <v>1737989452.5</v>
      </c>
      <c r="U44" s="210">
        <f t="shared" si="26"/>
        <v>1729489452.5</v>
      </c>
      <c r="V44" s="210">
        <f t="shared" si="26"/>
        <v>1729136618</v>
      </c>
      <c r="W44" s="197">
        <f>+S44/O44*100</f>
        <v>63.89526724444444</v>
      </c>
      <c r="X44" s="197">
        <f>+T44/O44*100</f>
        <v>19.310993916666668</v>
      </c>
      <c r="Y44" s="198">
        <f>+V44/O44*100</f>
        <v>19.212629088888889</v>
      </c>
    </row>
    <row r="45" spans="11:25" ht="16.5" customHeight="1" thickBot="1">
      <c r="K45" s="177" t="s">
        <v>340</v>
      </c>
      <c r="L45" s="207">
        <f>SUM(L43:L44)</f>
        <v>12323561481</v>
      </c>
      <c r="M45" s="207">
        <f t="shared" ref="M45:V45" si="27">SUM(M43:M44)</f>
        <v>9396893642</v>
      </c>
      <c r="N45" s="207">
        <f t="shared" si="27"/>
        <v>396893642</v>
      </c>
      <c r="O45" s="207">
        <f t="shared" si="27"/>
        <v>21323561481</v>
      </c>
      <c r="P45" s="207">
        <f t="shared" si="27"/>
        <v>0</v>
      </c>
      <c r="Q45" s="207">
        <f t="shared" si="27"/>
        <v>18861529162.779999</v>
      </c>
      <c r="R45" s="207">
        <f t="shared" si="27"/>
        <v>2462032318.2200003</v>
      </c>
      <c r="S45" s="207">
        <f t="shared" si="27"/>
        <v>11443699623.33</v>
      </c>
      <c r="T45" s="207">
        <f t="shared" si="27"/>
        <v>6145081575.7000008</v>
      </c>
      <c r="U45" s="207">
        <f t="shared" si="27"/>
        <v>6136581575.7000008</v>
      </c>
      <c r="V45" s="207">
        <f t="shared" si="27"/>
        <v>6053290925.5500002</v>
      </c>
      <c r="W45" s="208">
        <f>+S45/O45*100</f>
        <v>53.666924418450058</v>
      </c>
      <c r="X45" s="208">
        <f>+T45/O45*100</f>
        <v>28.818270255536216</v>
      </c>
      <c r="Y45" s="209">
        <f>+V45/O45*100</f>
        <v>28.387804405674366</v>
      </c>
    </row>
    <row r="46" spans="11:25" ht="14.25" customHeight="1" thickBot="1">
      <c r="K46" s="163"/>
      <c r="W46" s="199"/>
      <c r="X46" s="199"/>
      <c r="Y46" s="199"/>
    </row>
    <row r="47" spans="11:25" ht="17.25" customHeight="1" thickBot="1">
      <c r="K47" s="178" t="s">
        <v>341</v>
      </c>
      <c r="L47" s="186">
        <f t="shared" ref="L47:V47" si="28">+L45+L41</f>
        <v>29504037377</v>
      </c>
      <c r="M47" s="186">
        <f t="shared" si="28"/>
        <v>9403694642</v>
      </c>
      <c r="N47" s="186">
        <f t="shared" si="28"/>
        <v>403694642</v>
      </c>
      <c r="O47" s="186">
        <f t="shared" si="28"/>
        <v>38504037377</v>
      </c>
      <c r="P47" s="186">
        <f t="shared" si="28"/>
        <v>0</v>
      </c>
      <c r="Q47" s="186">
        <f t="shared" si="28"/>
        <v>35463387787.729996</v>
      </c>
      <c r="R47" s="186">
        <f t="shared" si="28"/>
        <v>3040649589.2700005</v>
      </c>
      <c r="S47" s="186">
        <f t="shared" si="28"/>
        <v>22182824795.43</v>
      </c>
      <c r="T47" s="186">
        <f t="shared" si="28"/>
        <v>16101177511.700001</v>
      </c>
      <c r="U47" s="186">
        <f t="shared" si="28"/>
        <v>16092677511.700001</v>
      </c>
      <c r="V47" s="186">
        <f t="shared" si="28"/>
        <v>15986681514.549999</v>
      </c>
      <c r="W47" s="187">
        <f>+S47/O47*100</f>
        <v>57.611685180527815</v>
      </c>
      <c r="X47" s="187">
        <f>+T47/O47*100</f>
        <v>41.816855084703086</v>
      </c>
      <c r="Y47" s="188">
        <f>+V47/O47*100</f>
        <v>41.519494067651934</v>
      </c>
    </row>
    <row r="48" spans="11:25" ht="7.5" customHeight="1"/>
    <row r="49" spans="11:22" ht="12.75" customHeight="1">
      <c r="K49" s="179" t="s">
        <v>373</v>
      </c>
      <c r="M49" s="162"/>
      <c r="N49" s="162"/>
      <c r="O49" s="162"/>
      <c r="P49" s="162"/>
      <c r="U49" s="160"/>
    </row>
    <row r="50" spans="11:22" ht="14.25" customHeight="1">
      <c r="K50" s="179"/>
      <c r="Q50" s="162"/>
      <c r="S50" s="162"/>
    </row>
    <row r="51" spans="11:22">
      <c r="Q51" s="162"/>
      <c r="S51" s="162"/>
    </row>
    <row r="52" spans="11:22">
      <c r="Q52" s="162"/>
      <c r="S52" s="162"/>
    </row>
    <row r="53" spans="11:22">
      <c r="L53" s="162"/>
      <c r="Q53" s="162"/>
      <c r="S53" s="162"/>
    </row>
    <row r="55" spans="11:22" ht="15.7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>
      <c r="M56" s="183" t="s">
        <v>375</v>
      </c>
      <c r="N56" s="183" t="s">
        <v>371</v>
      </c>
      <c r="O56" s="183"/>
      <c r="P56" s="183"/>
      <c r="Q56" s="184"/>
      <c r="R56" s="183"/>
      <c r="S56" s="183" t="s">
        <v>376</v>
      </c>
      <c r="T56" s="183" t="s">
        <v>383</v>
      </c>
      <c r="U56" s="183"/>
      <c r="V56" s="183"/>
    </row>
    <row r="57" spans="11:22" ht="15.75">
      <c r="M57" s="183"/>
      <c r="N57" s="183" t="s">
        <v>374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>
      <c r="A3" s="221" t="s">
        <v>348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>
      <c r="A4" s="221" t="s">
        <v>349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>
      <c r="S29" s="41"/>
      <c r="T29" s="41"/>
      <c r="U29" s="41"/>
      <c r="V29" s="41"/>
      <c r="W29" s="41"/>
    </row>
    <row r="30" spans="1:23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/>
    <row r="4" spans="2:11" ht="24" thickBot="1">
      <c r="B4" s="87"/>
      <c r="C4" s="87"/>
      <c r="D4" s="247" t="s">
        <v>382</v>
      </c>
      <c r="E4" s="248"/>
      <c r="F4" s="248"/>
      <c r="G4" s="248"/>
      <c r="H4" s="248"/>
      <c r="I4" s="248"/>
      <c r="J4" s="248"/>
      <c r="K4" s="249"/>
    </row>
    <row r="5" spans="2:11" ht="21">
      <c r="B5" s="250" t="s">
        <v>351</v>
      </c>
      <c r="C5" s="252" t="s">
        <v>352</v>
      </c>
      <c r="D5" s="251" t="s">
        <v>353</v>
      </c>
      <c r="E5" s="253"/>
      <c r="F5" s="253"/>
      <c r="G5" s="253"/>
      <c r="H5" s="253" t="s">
        <v>354</v>
      </c>
      <c r="I5" s="253"/>
      <c r="J5" s="253"/>
      <c r="K5" s="254"/>
    </row>
    <row r="6" spans="2:11" ht="21">
      <c r="B6" s="251"/>
      <c r="C6" s="240"/>
      <c r="D6" s="251" t="s">
        <v>355</v>
      </c>
      <c r="E6" s="253"/>
      <c r="F6" s="253" t="s">
        <v>356</v>
      </c>
      <c r="G6" s="253"/>
      <c r="H6" s="253" t="s">
        <v>355</v>
      </c>
      <c r="I6" s="253"/>
      <c r="J6" s="253" t="s">
        <v>356</v>
      </c>
      <c r="K6" s="254"/>
    </row>
    <row r="7" spans="2:11" ht="21">
      <c r="B7" s="251"/>
      <c r="C7" s="24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>
      <c r="B8" s="105" t="s">
        <v>359</v>
      </c>
      <c r="C8" s="128">
        <f>+'EJE JULIO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0.62507728174167221</v>
      </c>
      <c r="G8" s="91">
        <f>+'EJE JULIO 2017'!S41/1000000</f>
        <v>10739.125172100001</v>
      </c>
      <c r="H8" s="90">
        <v>0.91983862874214917</v>
      </c>
      <c r="I8" s="91">
        <f>+C8*H8</f>
        <v>15803.265389314187</v>
      </c>
      <c r="J8" s="90">
        <f>+K8/C8</f>
        <v>0.57950059103531593</v>
      </c>
      <c r="K8" s="99">
        <f>+'EJE JULIO 2017'!T41/1000000</f>
        <v>9956.0959359999997</v>
      </c>
    </row>
    <row r="9" spans="2:11" ht="21">
      <c r="B9" s="105" t="s">
        <v>360</v>
      </c>
      <c r="C9" s="128">
        <f>+'EJE JULIO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0.92860328087569988</v>
      </c>
      <c r="G9" s="91">
        <f>+'EJE JULIO 2017'!S45/1000000</f>
        <v>11443.69962333</v>
      </c>
      <c r="H9" s="90">
        <v>0.93122178299834424</v>
      </c>
      <c r="I9" s="91">
        <f>H9*C9</f>
        <v>11475.968895226537</v>
      </c>
      <c r="J9" s="90">
        <f>+K9/C9</f>
        <v>0.49864494003411713</v>
      </c>
      <c r="K9" s="100">
        <f>+'EJE JULIO 2017'!T45/1000000</f>
        <v>6145.0815757000009</v>
      </c>
    </row>
    <row r="10" spans="2:11" ht="21.75" thickBot="1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0.75185726319350177</v>
      </c>
      <c r="G10" s="102">
        <f>SUM(G8:G9)</f>
        <v>22182.824795430002</v>
      </c>
      <c r="H10" s="103">
        <f>+I10/C10</f>
        <v>0.92459326620181037</v>
      </c>
      <c r="I10" s="102">
        <f>SUM(I8:I9)</f>
        <v>27279.234284540726</v>
      </c>
      <c r="J10" s="103">
        <f>+K10/C10</f>
        <v>0.54572793906001971</v>
      </c>
      <c r="K10" s="104">
        <f>SUM(K8:K9)</f>
        <v>16101.1775117</v>
      </c>
    </row>
    <row r="11" spans="2:11">
      <c r="B11" s="232" t="s">
        <v>362</v>
      </c>
      <c r="C11" s="232"/>
      <c r="D11" s="232"/>
      <c r="E11" s="232"/>
      <c r="F11" s="232"/>
      <c r="G11" s="232"/>
      <c r="H11" s="232"/>
      <c r="I11" s="232"/>
      <c r="J11" s="232"/>
      <c r="K11" s="232"/>
    </row>
    <row r="12" spans="2:11" ht="20.25" customHeight="1">
      <c r="B12" s="246" t="s">
        <v>365</v>
      </c>
      <c r="C12" s="246"/>
      <c r="D12" s="85"/>
      <c r="E12" s="232" t="s">
        <v>363</v>
      </c>
      <c r="F12" s="232"/>
      <c r="G12" s="85"/>
      <c r="H12" s="69"/>
      <c r="I12" s="232" t="s">
        <v>364</v>
      </c>
      <c r="J12" s="232"/>
      <c r="K12" s="84"/>
    </row>
    <row r="15" spans="2:11">
      <c r="D15" s="231"/>
      <c r="E15" s="231"/>
      <c r="J15" s="79"/>
    </row>
    <row r="16" spans="2:11">
      <c r="I16" s="70"/>
      <c r="J16" s="80"/>
    </row>
    <row r="17" spans="2:6" ht="15.75" thickBot="1"/>
    <row r="18" spans="2:6" ht="21" thickBot="1">
      <c r="B18" s="244"/>
      <c r="C18" s="242" t="s">
        <v>28</v>
      </c>
      <c r="D18" s="242"/>
      <c r="E18" s="243" t="s">
        <v>29</v>
      </c>
      <c r="F18" s="243"/>
    </row>
    <row r="19" spans="2:6" ht="29.25" customHeight="1" thickBot="1">
      <c r="B19" s="245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>
      <c r="B20" s="76" t="s">
        <v>367</v>
      </c>
      <c r="C20" s="86">
        <f>+D8</f>
        <v>0.92409060294914513</v>
      </c>
      <c r="D20" s="86">
        <f>+F8</f>
        <v>0.62507728174167221</v>
      </c>
      <c r="E20" s="86">
        <f>+H8</f>
        <v>0.91983862874214917</v>
      </c>
      <c r="F20" s="86">
        <f>+J8</f>
        <v>0.57950059103531593</v>
      </c>
    </row>
    <row r="21" spans="2:6" ht="21" thickBot="1">
      <c r="B21" s="76" t="s">
        <v>368</v>
      </c>
      <c r="C21" s="86">
        <f>+D9</f>
        <v>0.94046695163515126</v>
      </c>
      <c r="D21" s="86">
        <f>+F9</f>
        <v>0.92860328087569988</v>
      </c>
      <c r="E21" s="86">
        <f>+H9</f>
        <v>0.93122178299834424</v>
      </c>
      <c r="F21" s="86">
        <f>+J9</f>
        <v>0.49864494003411713</v>
      </c>
    </row>
    <row r="22" spans="2:6" ht="21" thickBot="1">
      <c r="B22" s="76" t="s">
        <v>369</v>
      </c>
      <c r="C22" s="86">
        <f>+D10</f>
        <v>0.93093085119339447</v>
      </c>
      <c r="D22" s="86">
        <f>+F10</f>
        <v>0.75185726319350177</v>
      </c>
      <c r="E22" s="86">
        <f>+H10</f>
        <v>0.92459326620181037</v>
      </c>
      <c r="F22" s="86">
        <f>+J10</f>
        <v>0.54572793906001971</v>
      </c>
    </row>
    <row r="57" spans="2:8" ht="15.75" thickBot="1"/>
    <row r="58" spans="2:8" ht="24" thickBot="1">
      <c r="B58" s="87"/>
      <c r="C58" s="233" t="str">
        <f>+MID(D4,13,35)</f>
        <v xml:space="preserve">Ejecucion a 31 de enero de 2016 </v>
      </c>
      <c r="D58" s="234"/>
      <c r="E58" s="234"/>
      <c r="F58" s="234"/>
      <c r="G58" s="235"/>
      <c r="H58" s="92"/>
    </row>
    <row r="59" spans="2:8" ht="42.75" customHeight="1">
      <c r="B59" s="236" t="s">
        <v>351</v>
      </c>
      <c r="C59" s="238" t="s">
        <v>352</v>
      </c>
      <c r="D59" s="239" t="s">
        <v>353</v>
      </c>
      <c r="E59" s="239"/>
      <c r="F59" s="239" t="s">
        <v>354</v>
      </c>
      <c r="G59" s="240"/>
      <c r="H59" s="92"/>
    </row>
    <row r="60" spans="2:8" ht="21">
      <c r="B60" s="237"/>
      <c r="C60" s="23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>
      <c r="B61" s="112" t="s">
        <v>359</v>
      </c>
      <c r="C61" s="110">
        <f>+C8</f>
        <v>17180.475896</v>
      </c>
      <c r="D61" s="90">
        <f>+E61/C61</f>
        <v>0.62507728174167221</v>
      </c>
      <c r="E61" s="91">
        <f>+G8</f>
        <v>10739.125172100001</v>
      </c>
      <c r="F61" s="90">
        <f>+G61/C61</f>
        <v>0.57950059103531593</v>
      </c>
      <c r="G61" s="99">
        <f>+K8</f>
        <v>9956.0959359999997</v>
      </c>
      <c r="H61" s="92"/>
    </row>
    <row r="62" spans="2:8" ht="21">
      <c r="B62" s="112" t="s">
        <v>360</v>
      </c>
      <c r="C62" s="110">
        <f>+C9</f>
        <v>12323.561481000001</v>
      </c>
      <c r="D62" s="90">
        <f>+E62/C62</f>
        <v>0.92860328087569988</v>
      </c>
      <c r="E62" s="91">
        <f>+G9</f>
        <v>11443.69962333</v>
      </c>
      <c r="F62" s="90">
        <f>+G62/C62</f>
        <v>0.49864494003411713</v>
      </c>
      <c r="G62" s="100">
        <f>+K9</f>
        <v>6145.0815757000009</v>
      </c>
      <c r="H62" s="92"/>
    </row>
    <row r="63" spans="2:8" ht="21.75" thickBot="1">
      <c r="B63" s="113" t="s">
        <v>361</v>
      </c>
      <c r="C63" s="111">
        <f>SUM(C61:C62)</f>
        <v>29504.037377000001</v>
      </c>
      <c r="D63" s="103">
        <f>+E63/C63</f>
        <v>0.75185726319350177</v>
      </c>
      <c r="E63" s="102">
        <f>SUM(E61:E62)</f>
        <v>22182.824795430002</v>
      </c>
      <c r="F63" s="103">
        <f>+G63/C63</f>
        <v>0.54572793906001971</v>
      </c>
      <c r="G63" s="104">
        <f>SUM(G61:G62)</f>
        <v>16101.1775117</v>
      </c>
      <c r="H63" s="92"/>
    </row>
    <row r="64" spans="2:8" ht="35.25" customHeight="1">
      <c r="B64" s="241" t="s">
        <v>362</v>
      </c>
      <c r="C64" s="241"/>
      <c r="D64" s="241"/>
      <c r="E64" s="241"/>
      <c r="F64" s="241"/>
      <c r="G64" s="241"/>
      <c r="H64" s="92"/>
    </row>
    <row r="65" spans="2:7">
      <c r="B65" s="232"/>
      <c r="C65" s="232"/>
      <c r="D65" s="67"/>
      <c r="E65" s="67"/>
      <c r="F65" s="68"/>
      <c r="G65" s="67"/>
    </row>
    <row r="68" spans="2:7" ht="15.75" thickBot="1"/>
    <row r="69" spans="2:7" ht="21.75" customHeight="1" thickTop="1">
      <c r="B69" s="225"/>
      <c r="C69" s="227" t="s">
        <v>28</v>
      </c>
      <c r="D69" s="228"/>
      <c r="E69" s="227" t="s">
        <v>29</v>
      </c>
      <c r="F69" s="228"/>
    </row>
    <row r="70" spans="2:7" ht="15.75" thickBot="1">
      <c r="B70" s="226"/>
      <c r="C70" s="229"/>
      <c r="D70" s="230"/>
      <c r="E70" s="229"/>
      <c r="F70" s="230"/>
    </row>
    <row r="71" spans="2:7" ht="21.75" thickTop="1" thickBot="1">
      <c r="B71" s="73" t="str">
        <f>+B20</f>
        <v>Funcionamiento : 15.839</v>
      </c>
      <c r="C71" s="74">
        <f t="shared" ref="C71:F73" si="0">+D61</f>
        <v>0.62507728174167221</v>
      </c>
      <c r="D71" s="75">
        <f>+E61</f>
        <v>10739.125172100001</v>
      </c>
      <c r="E71" s="74">
        <f t="shared" si="0"/>
        <v>0.57950059103531593</v>
      </c>
      <c r="F71" s="75">
        <f t="shared" si="0"/>
        <v>9956.0959359999997</v>
      </c>
    </row>
    <row r="72" spans="2:7" ht="21.75" thickTop="1" thickBot="1">
      <c r="B72" s="73" t="str">
        <f>+B21</f>
        <v>Inversión : 9.294</v>
      </c>
      <c r="C72" s="74">
        <f t="shared" si="0"/>
        <v>0.92860328087569988</v>
      </c>
      <c r="D72" s="75">
        <f t="shared" si="0"/>
        <v>11443.69962333</v>
      </c>
      <c r="E72" s="74">
        <f t="shared" si="0"/>
        <v>0.49864494003411713</v>
      </c>
      <c r="F72" s="75">
        <f t="shared" si="0"/>
        <v>6145.0815757000009</v>
      </c>
    </row>
    <row r="73" spans="2:7" ht="21.75" thickTop="1" thickBot="1">
      <c r="B73" s="73" t="str">
        <f>+B22</f>
        <v>Total : 25.133</v>
      </c>
      <c r="C73" s="74">
        <f t="shared" si="0"/>
        <v>0.75185726319350177</v>
      </c>
      <c r="D73" s="75">
        <f t="shared" si="0"/>
        <v>22182.824795430002</v>
      </c>
      <c r="E73" s="74">
        <f t="shared" si="0"/>
        <v>0.54572793906001971</v>
      </c>
      <c r="F73" s="75">
        <f t="shared" si="0"/>
        <v>16101.1775117</v>
      </c>
    </row>
    <row r="74" spans="2:7" ht="21.75" customHeight="1" thickTop="1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/>
    <row r="110" spans="2:7" ht="66" customHeight="1" thickBot="1">
      <c r="B110" s="222" t="s">
        <v>377</v>
      </c>
      <c r="C110" s="223"/>
      <c r="D110" s="224"/>
      <c r="E110" s="114" t="s">
        <v>342</v>
      </c>
      <c r="F110" s="114" t="s">
        <v>343</v>
      </c>
      <c r="G110" s="115" t="s">
        <v>344</v>
      </c>
    </row>
    <row r="111" spans="2:7" ht="56.25" customHeight="1">
      <c r="B111" s="116" t="s">
        <v>366</v>
      </c>
      <c r="C111" s="117" t="s">
        <v>40</v>
      </c>
      <c r="D111" s="93" t="s">
        <v>74</v>
      </c>
      <c r="E111" s="122">
        <f>+'EJE JULIO 2017'!W21</f>
        <v>4.95</v>
      </c>
      <c r="F111" s="122">
        <f>+'EJE JULIO 2017'!X21</f>
        <v>2.7</v>
      </c>
      <c r="G111" s="123">
        <f>+'EJE JULIO 2017'!Y21</f>
        <v>2.7</v>
      </c>
    </row>
    <row r="112" spans="2:7" ht="79.5" customHeight="1">
      <c r="B112" s="118" t="s">
        <v>75</v>
      </c>
      <c r="C112" s="119" t="s">
        <v>40</v>
      </c>
      <c r="D112" s="94" t="s">
        <v>77</v>
      </c>
      <c r="E112" s="124">
        <f>+'EJE JULIO 2017'!W22</f>
        <v>0</v>
      </c>
      <c r="F112" s="124">
        <f>+'EJE JULIO 2017'!X22</f>
        <v>0</v>
      </c>
      <c r="G112" s="125">
        <f>+'EJE JULIO 2017'!Y22</f>
        <v>0</v>
      </c>
    </row>
    <row r="113" spans="2:7" ht="68.25" customHeight="1">
      <c r="B113" s="118" t="s">
        <v>75</v>
      </c>
      <c r="C113" s="119" t="s">
        <v>63</v>
      </c>
      <c r="D113" s="94" t="s">
        <v>77</v>
      </c>
      <c r="E113" s="124">
        <f>+'EJE JULIO 2017'!W23</f>
        <v>55.950572779584618</v>
      </c>
      <c r="F113" s="124">
        <f>+'EJE JULIO 2017'!X23</f>
        <v>50.188901736477284</v>
      </c>
      <c r="G113" s="125">
        <f>+'EJE JULIO 2017'!Y23</f>
        <v>50.188901736477284</v>
      </c>
    </row>
    <row r="114" spans="2:7" ht="73.5" customHeight="1">
      <c r="B114" s="118" t="s">
        <v>75</v>
      </c>
      <c r="C114" s="119" t="s">
        <v>63</v>
      </c>
      <c r="D114" s="94" t="s">
        <v>77</v>
      </c>
      <c r="E114" s="124">
        <f>+'EJE JULIO 2017'!W24</f>
        <v>71.17966079795805</v>
      </c>
      <c r="F114" s="124">
        <f>+'EJE JULIO 2017'!X24</f>
        <v>23.075797474591393</v>
      </c>
      <c r="G114" s="125">
        <f>+'EJE JULIO 2017'!Y24</f>
        <v>23.075797474591393</v>
      </c>
    </row>
    <row r="115" spans="2:7" ht="61.5" customHeight="1" thickBot="1">
      <c r="B115" s="120" t="s">
        <v>81</v>
      </c>
      <c r="C115" s="121" t="s">
        <v>40</v>
      </c>
      <c r="D115" s="95" t="s">
        <v>83</v>
      </c>
      <c r="E115" s="126">
        <f>+'EJE JULIO 2017'!W27</f>
        <v>54.727501803674002</v>
      </c>
      <c r="F115" s="126">
        <f>+'EJE JULIO 2017'!X27</f>
        <v>14.57280456760496</v>
      </c>
      <c r="G115" s="127">
        <f>+'EJE JULIO 2017'!Y27</f>
        <v>14.35064279474677</v>
      </c>
    </row>
    <row r="116" spans="2:7" ht="18" customHeight="1"/>
  </sheetData>
  <mergeCells count="28"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topLeftCell="A25" workbookViewId="0">
      <selection activeCell="K10" sqref="K10"/>
    </sheetView>
  </sheetViews>
  <sheetFormatPr baseColWidth="10" defaultRowHeight="15"/>
  <cols>
    <col min="1" max="1" width="13.42578125" style="257" customWidth="1"/>
    <col min="2" max="2" width="27" style="257" customWidth="1"/>
    <col min="3" max="3" width="21.5703125" style="257" customWidth="1"/>
    <col min="4" max="11" width="5.42578125" style="257" customWidth="1"/>
    <col min="12" max="12" width="9.5703125" style="257" customWidth="1"/>
    <col min="13" max="13" width="8" style="257" customWidth="1"/>
    <col min="14" max="14" width="9.5703125" style="257" customWidth="1"/>
    <col min="15" max="15" width="27.5703125" style="257" customWidth="1"/>
    <col min="16" max="26" width="18.85546875" style="257" customWidth="1"/>
    <col min="27" max="27" width="0" style="257" hidden="1" customWidth="1"/>
    <col min="28" max="28" width="0.42578125" style="257" customWidth="1"/>
    <col min="29" max="16384" width="11.42578125" style="257"/>
  </cols>
  <sheetData>
    <row r="1" spans="1:26">
      <c r="A1" s="255" t="s">
        <v>0</v>
      </c>
      <c r="B1" s="255">
        <v>2017</v>
      </c>
      <c r="C1" s="256" t="s">
        <v>1</v>
      </c>
      <c r="D1" s="256" t="s">
        <v>1</v>
      </c>
      <c r="E1" s="256" t="s">
        <v>1</v>
      </c>
      <c r="F1" s="256" t="s">
        <v>1</v>
      </c>
      <c r="G1" s="256" t="s">
        <v>1</v>
      </c>
      <c r="H1" s="256" t="s">
        <v>1</v>
      </c>
      <c r="I1" s="256" t="s">
        <v>1</v>
      </c>
      <c r="J1" s="256" t="s">
        <v>1</v>
      </c>
      <c r="K1" s="256" t="s">
        <v>1</v>
      </c>
      <c r="L1" s="256" t="s">
        <v>1</v>
      </c>
      <c r="M1" s="256" t="s">
        <v>1</v>
      </c>
      <c r="N1" s="256" t="s">
        <v>1</v>
      </c>
      <c r="O1" s="256" t="s">
        <v>1</v>
      </c>
      <c r="P1" s="256" t="s">
        <v>1</v>
      </c>
      <c r="Q1" s="256" t="s">
        <v>1</v>
      </c>
      <c r="R1" s="256" t="s">
        <v>1</v>
      </c>
      <c r="S1" s="256" t="s">
        <v>1</v>
      </c>
      <c r="T1" s="256" t="s">
        <v>1</v>
      </c>
      <c r="U1" s="256" t="s">
        <v>1</v>
      </c>
      <c r="V1" s="256" t="s">
        <v>1</v>
      </c>
      <c r="W1" s="256" t="s">
        <v>1</v>
      </c>
      <c r="X1" s="256" t="s">
        <v>1</v>
      </c>
      <c r="Y1" s="256" t="s">
        <v>1</v>
      </c>
      <c r="Z1" s="256" t="s">
        <v>1</v>
      </c>
    </row>
    <row r="2" spans="1:26">
      <c r="A2" s="255" t="s">
        <v>2</v>
      </c>
      <c r="B2" s="255" t="s">
        <v>3</v>
      </c>
      <c r="C2" s="256" t="s">
        <v>1</v>
      </c>
      <c r="D2" s="256" t="s">
        <v>1</v>
      </c>
      <c r="E2" s="256" t="s">
        <v>1</v>
      </c>
      <c r="F2" s="256" t="s">
        <v>1</v>
      </c>
      <c r="G2" s="256" t="s">
        <v>1</v>
      </c>
      <c r="H2" s="256" t="s">
        <v>1</v>
      </c>
      <c r="I2" s="256" t="s">
        <v>1</v>
      </c>
      <c r="J2" s="256" t="s">
        <v>1</v>
      </c>
      <c r="K2" s="256" t="s">
        <v>1</v>
      </c>
      <c r="L2" s="256" t="s">
        <v>1</v>
      </c>
      <c r="M2" s="256" t="s">
        <v>1</v>
      </c>
      <c r="N2" s="256" t="s">
        <v>1</v>
      </c>
      <c r="O2" s="256" t="s">
        <v>1</v>
      </c>
      <c r="P2" s="256" t="s">
        <v>1</v>
      </c>
      <c r="Q2" s="256" t="s">
        <v>1</v>
      </c>
      <c r="R2" s="256" t="s">
        <v>1</v>
      </c>
      <c r="S2" s="256" t="s">
        <v>1</v>
      </c>
      <c r="T2" s="256" t="s">
        <v>1</v>
      </c>
      <c r="U2" s="256" t="s">
        <v>1</v>
      </c>
      <c r="V2" s="256" t="s">
        <v>1</v>
      </c>
      <c r="W2" s="256" t="s">
        <v>1</v>
      </c>
      <c r="X2" s="256" t="s">
        <v>1</v>
      </c>
      <c r="Y2" s="256" t="s">
        <v>1</v>
      </c>
      <c r="Z2" s="256" t="s">
        <v>1</v>
      </c>
    </row>
    <row r="3" spans="1:26">
      <c r="A3" s="255" t="s">
        <v>4</v>
      </c>
      <c r="B3" s="255" t="s">
        <v>393</v>
      </c>
      <c r="C3" s="256" t="s">
        <v>1</v>
      </c>
      <c r="D3" s="256" t="s">
        <v>1</v>
      </c>
      <c r="E3" s="256" t="s">
        <v>1</v>
      </c>
      <c r="F3" s="256" t="s">
        <v>1</v>
      </c>
      <c r="G3" s="256" t="s">
        <v>1</v>
      </c>
      <c r="H3" s="256" t="s">
        <v>1</v>
      </c>
      <c r="I3" s="256" t="s">
        <v>1</v>
      </c>
      <c r="J3" s="256" t="s">
        <v>1</v>
      </c>
      <c r="K3" s="256" t="s">
        <v>1</v>
      </c>
      <c r="L3" s="256" t="s">
        <v>1</v>
      </c>
      <c r="M3" s="256" t="s">
        <v>1</v>
      </c>
      <c r="N3" s="256" t="s">
        <v>1</v>
      </c>
      <c r="O3" s="256" t="s">
        <v>1</v>
      </c>
      <c r="P3" s="256" t="s">
        <v>1</v>
      </c>
      <c r="Q3" s="256" t="s">
        <v>1</v>
      </c>
      <c r="R3" s="256" t="s">
        <v>1</v>
      </c>
      <c r="S3" s="256" t="s">
        <v>1</v>
      </c>
      <c r="T3" s="256" t="s">
        <v>1</v>
      </c>
      <c r="U3" s="256" t="s">
        <v>1</v>
      </c>
      <c r="V3" s="256" t="s">
        <v>1</v>
      </c>
      <c r="W3" s="256" t="s">
        <v>1</v>
      </c>
      <c r="X3" s="256" t="s">
        <v>1</v>
      </c>
      <c r="Y3" s="256" t="s">
        <v>1</v>
      </c>
      <c r="Z3" s="256" t="s">
        <v>1</v>
      </c>
    </row>
    <row r="4" spans="1:26" ht="24">
      <c r="A4" s="255" t="s">
        <v>6</v>
      </c>
      <c r="B4" s="255" t="s">
        <v>7</v>
      </c>
      <c r="C4" s="255" t="s">
        <v>8</v>
      </c>
      <c r="D4" s="255" t="s">
        <v>9</v>
      </c>
      <c r="E4" s="255" t="s">
        <v>10</v>
      </c>
      <c r="F4" s="255" t="s">
        <v>11</v>
      </c>
      <c r="G4" s="255" t="s">
        <v>12</v>
      </c>
      <c r="H4" s="255" t="s">
        <v>13</v>
      </c>
      <c r="I4" s="255" t="s">
        <v>14</v>
      </c>
      <c r="J4" s="255" t="s">
        <v>15</v>
      </c>
      <c r="K4" s="255" t="s">
        <v>16</v>
      </c>
      <c r="L4" s="255" t="s">
        <v>17</v>
      </c>
      <c r="M4" s="255" t="s">
        <v>18</v>
      </c>
      <c r="N4" s="255" t="s">
        <v>19</v>
      </c>
      <c r="O4" s="255" t="s">
        <v>20</v>
      </c>
      <c r="P4" s="255" t="s">
        <v>21</v>
      </c>
      <c r="Q4" s="255" t="s">
        <v>22</v>
      </c>
      <c r="R4" s="255" t="s">
        <v>23</v>
      </c>
      <c r="S4" s="255" t="s">
        <v>24</v>
      </c>
      <c r="T4" s="255" t="s">
        <v>25</v>
      </c>
      <c r="U4" s="255" t="s">
        <v>26</v>
      </c>
      <c r="V4" s="255" t="s">
        <v>27</v>
      </c>
      <c r="W4" s="255" t="s">
        <v>28</v>
      </c>
      <c r="X4" s="255" t="s">
        <v>29</v>
      </c>
      <c r="Y4" s="255" t="s">
        <v>30</v>
      </c>
      <c r="Z4" s="255" t="s">
        <v>31</v>
      </c>
    </row>
    <row r="5" spans="1:26" ht="22.5">
      <c r="A5" s="258" t="s">
        <v>32</v>
      </c>
      <c r="B5" s="259" t="s">
        <v>33</v>
      </c>
      <c r="C5" s="260" t="s">
        <v>34</v>
      </c>
      <c r="D5" s="258" t="s">
        <v>35</v>
      </c>
      <c r="E5" s="258" t="s">
        <v>36</v>
      </c>
      <c r="F5" s="258" t="s">
        <v>37</v>
      </c>
      <c r="G5" s="258" t="s">
        <v>36</v>
      </c>
      <c r="H5" s="258" t="s">
        <v>36</v>
      </c>
      <c r="I5" s="258"/>
      <c r="J5" s="258"/>
      <c r="K5" s="258"/>
      <c r="L5" s="258" t="s">
        <v>38</v>
      </c>
      <c r="M5" s="258" t="s">
        <v>39</v>
      </c>
      <c r="N5" s="258" t="s">
        <v>40</v>
      </c>
      <c r="O5" s="259" t="s">
        <v>41</v>
      </c>
      <c r="P5" s="261">
        <v>7487961949</v>
      </c>
      <c r="Q5" s="261">
        <v>0</v>
      </c>
      <c r="R5" s="261">
        <v>0</v>
      </c>
      <c r="S5" s="261">
        <v>7487961949</v>
      </c>
      <c r="T5" s="261">
        <v>0</v>
      </c>
      <c r="U5" s="261">
        <v>7487961949</v>
      </c>
      <c r="V5" s="261">
        <v>0</v>
      </c>
      <c r="W5" s="261">
        <v>4724384569</v>
      </c>
      <c r="X5" s="261">
        <v>4720618442</v>
      </c>
      <c r="Y5" s="261">
        <v>4720618442</v>
      </c>
      <c r="Z5" s="261">
        <v>4720618442</v>
      </c>
    </row>
    <row r="6" spans="1:26" ht="22.5">
      <c r="A6" s="258" t="s">
        <v>32</v>
      </c>
      <c r="B6" s="259" t="s">
        <v>33</v>
      </c>
      <c r="C6" s="260" t="s">
        <v>42</v>
      </c>
      <c r="D6" s="258" t="s">
        <v>35</v>
      </c>
      <c r="E6" s="258" t="s">
        <v>36</v>
      </c>
      <c r="F6" s="258" t="s">
        <v>37</v>
      </c>
      <c r="G6" s="258" t="s">
        <v>36</v>
      </c>
      <c r="H6" s="258" t="s">
        <v>43</v>
      </c>
      <c r="I6" s="258"/>
      <c r="J6" s="258"/>
      <c r="K6" s="258"/>
      <c r="L6" s="258" t="s">
        <v>38</v>
      </c>
      <c r="M6" s="258" t="s">
        <v>39</v>
      </c>
      <c r="N6" s="258" t="s">
        <v>40</v>
      </c>
      <c r="O6" s="259" t="s">
        <v>44</v>
      </c>
      <c r="P6" s="261">
        <v>842022075</v>
      </c>
      <c r="Q6" s="261">
        <v>0</v>
      </c>
      <c r="R6" s="261">
        <v>0</v>
      </c>
      <c r="S6" s="261">
        <v>842022075</v>
      </c>
      <c r="T6" s="261">
        <v>0</v>
      </c>
      <c r="U6" s="261">
        <v>842022075</v>
      </c>
      <c r="V6" s="261">
        <v>0</v>
      </c>
      <c r="W6" s="261">
        <v>564799689</v>
      </c>
      <c r="X6" s="261">
        <v>564799689</v>
      </c>
      <c r="Y6" s="261">
        <v>564799689</v>
      </c>
      <c r="Z6" s="261">
        <v>564799689</v>
      </c>
    </row>
    <row r="7" spans="1:26" ht="22.5">
      <c r="A7" s="258" t="s">
        <v>32</v>
      </c>
      <c r="B7" s="259" t="s">
        <v>33</v>
      </c>
      <c r="C7" s="260" t="s">
        <v>45</v>
      </c>
      <c r="D7" s="258" t="s">
        <v>35</v>
      </c>
      <c r="E7" s="258" t="s">
        <v>36</v>
      </c>
      <c r="F7" s="258" t="s">
        <v>37</v>
      </c>
      <c r="G7" s="258" t="s">
        <v>36</v>
      </c>
      <c r="H7" s="258" t="s">
        <v>46</v>
      </c>
      <c r="I7" s="258"/>
      <c r="J7" s="258"/>
      <c r="K7" s="258"/>
      <c r="L7" s="258" t="s">
        <v>38</v>
      </c>
      <c r="M7" s="258" t="s">
        <v>39</v>
      </c>
      <c r="N7" s="258" t="s">
        <v>40</v>
      </c>
      <c r="O7" s="259" t="s">
        <v>47</v>
      </c>
      <c r="P7" s="261">
        <v>2123532060</v>
      </c>
      <c r="Q7" s="261">
        <v>0</v>
      </c>
      <c r="R7" s="261">
        <v>0</v>
      </c>
      <c r="S7" s="261">
        <v>2123532060</v>
      </c>
      <c r="T7" s="261">
        <v>0</v>
      </c>
      <c r="U7" s="261">
        <v>2123532060</v>
      </c>
      <c r="V7" s="261">
        <v>0</v>
      </c>
      <c r="W7" s="261">
        <v>1219160430</v>
      </c>
      <c r="X7" s="261">
        <v>1211408795</v>
      </c>
      <c r="Y7" s="261">
        <v>1211408795</v>
      </c>
      <c r="Z7" s="261">
        <v>1211408795</v>
      </c>
    </row>
    <row r="8" spans="1:26" ht="33.75">
      <c r="A8" s="258" t="s">
        <v>32</v>
      </c>
      <c r="B8" s="259" t="s">
        <v>33</v>
      </c>
      <c r="C8" s="260" t="s">
        <v>48</v>
      </c>
      <c r="D8" s="258" t="s">
        <v>35</v>
      </c>
      <c r="E8" s="258" t="s">
        <v>36</v>
      </c>
      <c r="F8" s="258" t="s">
        <v>37</v>
      </c>
      <c r="G8" s="258" t="s">
        <v>36</v>
      </c>
      <c r="H8" s="258" t="s">
        <v>49</v>
      </c>
      <c r="I8" s="258"/>
      <c r="J8" s="258"/>
      <c r="K8" s="258"/>
      <c r="L8" s="258" t="s">
        <v>38</v>
      </c>
      <c r="M8" s="258" t="s">
        <v>39</v>
      </c>
      <c r="N8" s="258" t="s">
        <v>40</v>
      </c>
      <c r="O8" s="259" t="s">
        <v>50</v>
      </c>
      <c r="P8" s="261">
        <v>283427174</v>
      </c>
      <c r="Q8" s="261">
        <v>0</v>
      </c>
      <c r="R8" s="261">
        <v>0</v>
      </c>
      <c r="S8" s="261">
        <v>283427174</v>
      </c>
      <c r="T8" s="261">
        <v>0</v>
      </c>
      <c r="U8" s="261">
        <v>283427174</v>
      </c>
      <c r="V8" s="261">
        <v>0</v>
      </c>
      <c r="W8" s="261">
        <v>66972679</v>
      </c>
      <c r="X8" s="261">
        <v>63080270</v>
      </c>
      <c r="Y8" s="261">
        <v>63080270</v>
      </c>
      <c r="Z8" s="261">
        <v>63080270</v>
      </c>
    </row>
    <row r="9" spans="1:26" ht="22.5">
      <c r="A9" s="258" t="s">
        <v>32</v>
      </c>
      <c r="B9" s="259" t="s">
        <v>33</v>
      </c>
      <c r="C9" s="260" t="s">
        <v>51</v>
      </c>
      <c r="D9" s="258" t="s">
        <v>35</v>
      </c>
      <c r="E9" s="258" t="s">
        <v>36</v>
      </c>
      <c r="F9" s="258" t="s">
        <v>37</v>
      </c>
      <c r="G9" s="258" t="s">
        <v>52</v>
      </c>
      <c r="H9" s="258"/>
      <c r="I9" s="258"/>
      <c r="J9" s="258"/>
      <c r="K9" s="258"/>
      <c r="L9" s="258" t="s">
        <v>38</v>
      </c>
      <c r="M9" s="258" t="s">
        <v>39</v>
      </c>
      <c r="N9" s="258" t="s">
        <v>40</v>
      </c>
      <c r="O9" s="259" t="s">
        <v>53</v>
      </c>
      <c r="P9" s="261">
        <v>120799896</v>
      </c>
      <c r="Q9" s="261">
        <v>0</v>
      </c>
      <c r="R9" s="261">
        <v>0</v>
      </c>
      <c r="S9" s="261">
        <v>120799896</v>
      </c>
      <c r="T9" s="261">
        <v>0</v>
      </c>
      <c r="U9" s="261">
        <v>67725420</v>
      </c>
      <c r="V9" s="261">
        <v>53074476</v>
      </c>
      <c r="W9" s="261">
        <v>51113450</v>
      </c>
      <c r="X9" s="261">
        <v>8193700</v>
      </c>
      <c r="Y9" s="261">
        <v>8193700</v>
      </c>
      <c r="Z9" s="261">
        <v>8193700</v>
      </c>
    </row>
    <row r="10" spans="1:26" ht="33.75">
      <c r="A10" s="258" t="s">
        <v>32</v>
      </c>
      <c r="B10" s="259" t="s">
        <v>33</v>
      </c>
      <c r="C10" s="260" t="s">
        <v>54</v>
      </c>
      <c r="D10" s="258" t="s">
        <v>35</v>
      </c>
      <c r="E10" s="258" t="s">
        <v>36</v>
      </c>
      <c r="F10" s="258" t="s">
        <v>37</v>
      </c>
      <c r="G10" s="258" t="s">
        <v>46</v>
      </c>
      <c r="H10" s="258"/>
      <c r="I10" s="258"/>
      <c r="J10" s="258"/>
      <c r="K10" s="258"/>
      <c r="L10" s="258" t="s">
        <v>38</v>
      </c>
      <c r="M10" s="258" t="s">
        <v>39</v>
      </c>
      <c r="N10" s="258" t="s">
        <v>40</v>
      </c>
      <c r="O10" s="259" t="s">
        <v>55</v>
      </c>
      <c r="P10" s="261">
        <v>3089301793</v>
      </c>
      <c r="Q10" s="261">
        <v>0</v>
      </c>
      <c r="R10" s="261">
        <v>0</v>
      </c>
      <c r="S10" s="261">
        <v>3089301793</v>
      </c>
      <c r="T10" s="261">
        <v>0</v>
      </c>
      <c r="U10" s="261">
        <v>3089301793</v>
      </c>
      <c r="V10" s="261">
        <v>0</v>
      </c>
      <c r="W10" s="261">
        <v>2174243881</v>
      </c>
      <c r="X10" s="261">
        <v>2174148359</v>
      </c>
      <c r="Y10" s="261">
        <v>2174148359</v>
      </c>
      <c r="Z10" s="261">
        <v>2151443012</v>
      </c>
    </row>
    <row r="11" spans="1:26" ht="22.5">
      <c r="A11" s="258" t="s">
        <v>32</v>
      </c>
      <c r="B11" s="259" t="s">
        <v>33</v>
      </c>
      <c r="C11" s="260" t="s">
        <v>56</v>
      </c>
      <c r="D11" s="258" t="s">
        <v>35</v>
      </c>
      <c r="E11" s="258" t="s">
        <v>52</v>
      </c>
      <c r="F11" s="258" t="s">
        <v>37</v>
      </c>
      <c r="G11" s="258" t="s">
        <v>57</v>
      </c>
      <c r="H11" s="258"/>
      <c r="I11" s="258"/>
      <c r="J11" s="258"/>
      <c r="K11" s="258"/>
      <c r="L11" s="258" t="s">
        <v>38</v>
      </c>
      <c r="M11" s="258" t="s">
        <v>39</v>
      </c>
      <c r="N11" s="258" t="s">
        <v>40</v>
      </c>
      <c r="O11" s="259" t="s">
        <v>58</v>
      </c>
      <c r="P11" s="261">
        <v>29000000</v>
      </c>
      <c r="Q11" s="261">
        <v>6801000</v>
      </c>
      <c r="R11" s="261">
        <v>0</v>
      </c>
      <c r="S11" s="261">
        <v>35801000</v>
      </c>
      <c r="T11" s="261">
        <v>0</v>
      </c>
      <c r="U11" s="261">
        <v>35801000</v>
      </c>
      <c r="V11" s="261">
        <v>0</v>
      </c>
      <c r="W11" s="261">
        <v>35558700</v>
      </c>
      <c r="X11" s="261">
        <v>35558700</v>
      </c>
      <c r="Y11" s="261">
        <v>35558700</v>
      </c>
      <c r="Z11" s="261">
        <v>35558700</v>
      </c>
    </row>
    <row r="12" spans="1:26" ht="22.5">
      <c r="A12" s="258" t="s">
        <v>32</v>
      </c>
      <c r="B12" s="259" t="s">
        <v>33</v>
      </c>
      <c r="C12" s="260" t="s">
        <v>59</v>
      </c>
      <c r="D12" s="258" t="s">
        <v>35</v>
      </c>
      <c r="E12" s="258" t="s">
        <v>52</v>
      </c>
      <c r="F12" s="258" t="s">
        <v>37</v>
      </c>
      <c r="G12" s="258" t="s">
        <v>43</v>
      </c>
      <c r="H12" s="258"/>
      <c r="I12" s="258"/>
      <c r="J12" s="258"/>
      <c r="K12" s="258"/>
      <c r="L12" s="258" t="s">
        <v>38</v>
      </c>
      <c r="M12" s="258" t="s">
        <v>39</v>
      </c>
      <c r="N12" s="258" t="s">
        <v>40</v>
      </c>
      <c r="O12" s="259" t="s">
        <v>60</v>
      </c>
      <c r="P12" s="261">
        <v>2607974403</v>
      </c>
      <c r="Q12" s="261">
        <v>0</v>
      </c>
      <c r="R12" s="261">
        <v>6801000</v>
      </c>
      <c r="S12" s="261">
        <v>2601173403</v>
      </c>
      <c r="T12" s="261">
        <v>0</v>
      </c>
      <c r="U12" s="261">
        <v>2477492753.9499998</v>
      </c>
      <c r="V12" s="261">
        <v>123680649.05</v>
      </c>
      <c r="W12" s="261">
        <v>1785650093.0999999</v>
      </c>
      <c r="X12" s="261">
        <v>1061046300</v>
      </c>
      <c r="Y12" s="261">
        <v>1061046300</v>
      </c>
      <c r="Z12" s="261">
        <v>1061046300</v>
      </c>
    </row>
    <row r="13" spans="1:26" ht="22.5">
      <c r="A13" s="258" t="s">
        <v>32</v>
      </c>
      <c r="B13" s="259" t="s">
        <v>33</v>
      </c>
      <c r="C13" s="260" t="s">
        <v>61</v>
      </c>
      <c r="D13" s="258" t="s">
        <v>35</v>
      </c>
      <c r="E13" s="258" t="s">
        <v>57</v>
      </c>
      <c r="F13" s="258" t="s">
        <v>52</v>
      </c>
      <c r="G13" s="258" t="s">
        <v>36</v>
      </c>
      <c r="H13" s="258" t="s">
        <v>36</v>
      </c>
      <c r="I13" s="258"/>
      <c r="J13" s="258"/>
      <c r="K13" s="258"/>
      <c r="L13" s="258" t="s">
        <v>38</v>
      </c>
      <c r="M13" s="258" t="s">
        <v>62</v>
      </c>
      <c r="N13" s="258" t="s">
        <v>63</v>
      </c>
      <c r="O13" s="259" t="s">
        <v>64</v>
      </c>
      <c r="P13" s="261">
        <v>30131244</v>
      </c>
      <c r="Q13" s="261">
        <v>0</v>
      </c>
      <c r="R13" s="261">
        <v>0</v>
      </c>
      <c r="S13" s="261">
        <v>30131244</v>
      </c>
      <c r="T13" s="261">
        <v>0</v>
      </c>
      <c r="U13" s="261">
        <v>0</v>
      </c>
      <c r="V13" s="261">
        <v>30131244</v>
      </c>
      <c r="W13" s="261">
        <v>0</v>
      </c>
      <c r="X13" s="261">
        <v>0</v>
      </c>
      <c r="Y13" s="261">
        <v>0</v>
      </c>
      <c r="Z13" s="261">
        <v>0</v>
      </c>
    </row>
    <row r="14" spans="1:26" ht="22.5">
      <c r="A14" s="258" t="s">
        <v>32</v>
      </c>
      <c r="B14" s="259" t="s">
        <v>33</v>
      </c>
      <c r="C14" s="260" t="s">
        <v>65</v>
      </c>
      <c r="D14" s="258" t="s">
        <v>35</v>
      </c>
      <c r="E14" s="258" t="s">
        <v>57</v>
      </c>
      <c r="F14" s="258" t="s">
        <v>46</v>
      </c>
      <c r="G14" s="258" t="s">
        <v>36</v>
      </c>
      <c r="H14" s="258" t="s">
        <v>36</v>
      </c>
      <c r="I14" s="258"/>
      <c r="J14" s="258"/>
      <c r="K14" s="258"/>
      <c r="L14" s="258" t="s">
        <v>38</v>
      </c>
      <c r="M14" s="258" t="s">
        <v>39</v>
      </c>
      <c r="N14" s="258" t="s">
        <v>40</v>
      </c>
      <c r="O14" s="259" t="s">
        <v>66</v>
      </c>
      <c r="P14" s="261">
        <v>194594400</v>
      </c>
      <c r="Q14" s="261">
        <v>0</v>
      </c>
      <c r="R14" s="261">
        <v>0</v>
      </c>
      <c r="S14" s="261">
        <v>194594400</v>
      </c>
      <c r="T14" s="261">
        <v>0</v>
      </c>
      <c r="U14" s="261">
        <v>194594400</v>
      </c>
      <c r="V14" s="261">
        <v>0</v>
      </c>
      <c r="W14" s="261">
        <v>117241681</v>
      </c>
      <c r="X14" s="261">
        <v>117241681</v>
      </c>
      <c r="Y14" s="261">
        <v>117241681</v>
      </c>
      <c r="Z14" s="261">
        <v>117241681</v>
      </c>
    </row>
    <row r="15" spans="1:26" ht="22.5">
      <c r="A15" s="258" t="s">
        <v>32</v>
      </c>
      <c r="B15" s="259" t="s">
        <v>33</v>
      </c>
      <c r="C15" s="260" t="s">
        <v>67</v>
      </c>
      <c r="D15" s="258" t="s">
        <v>35</v>
      </c>
      <c r="E15" s="258" t="s">
        <v>57</v>
      </c>
      <c r="F15" s="258" t="s">
        <v>68</v>
      </c>
      <c r="G15" s="258" t="s">
        <v>36</v>
      </c>
      <c r="H15" s="258" t="s">
        <v>36</v>
      </c>
      <c r="I15" s="258"/>
      <c r="J15" s="258"/>
      <c r="K15" s="258"/>
      <c r="L15" s="258" t="s">
        <v>38</v>
      </c>
      <c r="M15" s="258" t="s">
        <v>39</v>
      </c>
      <c r="N15" s="258" t="s">
        <v>40</v>
      </c>
      <c r="O15" s="259" t="s">
        <v>69</v>
      </c>
      <c r="P15" s="261">
        <v>371730902</v>
      </c>
      <c r="Q15" s="261">
        <v>0</v>
      </c>
      <c r="R15" s="261">
        <v>0</v>
      </c>
      <c r="S15" s="261">
        <v>371730902</v>
      </c>
      <c r="T15" s="261">
        <v>0</v>
      </c>
      <c r="U15" s="261">
        <v>0</v>
      </c>
      <c r="V15" s="261">
        <v>371730902</v>
      </c>
      <c r="W15" s="261">
        <v>0</v>
      </c>
      <c r="X15" s="261">
        <v>0</v>
      </c>
      <c r="Y15" s="261">
        <v>0</v>
      </c>
      <c r="Z15" s="261">
        <v>0</v>
      </c>
    </row>
    <row r="16" spans="1:26" ht="33.75">
      <c r="A16" s="258" t="s">
        <v>32</v>
      </c>
      <c r="B16" s="259" t="s">
        <v>33</v>
      </c>
      <c r="C16" s="260" t="s">
        <v>384</v>
      </c>
      <c r="D16" s="258" t="s">
        <v>71</v>
      </c>
      <c r="E16" s="258" t="s">
        <v>385</v>
      </c>
      <c r="F16" s="258" t="s">
        <v>73</v>
      </c>
      <c r="G16" s="258" t="s">
        <v>36</v>
      </c>
      <c r="H16" s="258"/>
      <c r="I16" s="258"/>
      <c r="J16" s="258"/>
      <c r="K16" s="258"/>
      <c r="L16" s="258" t="s">
        <v>38</v>
      </c>
      <c r="M16" s="258" t="s">
        <v>39</v>
      </c>
      <c r="N16" s="258" t="s">
        <v>40</v>
      </c>
      <c r="O16" s="259" t="s">
        <v>378</v>
      </c>
      <c r="P16" s="261">
        <v>2000000000</v>
      </c>
      <c r="Q16" s="261">
        <v>0</v>
      </c>
      <c r="R16" s="261">
        <v>0</v>
      </c>
      <c r="S16" s="261">
        <v>2000000000</v>
      </c>
      <c r="T16" s="261">
        <v>0</v>
      </c>
      <c r="U16" s="261">
        <v>2000000000</v>
      </c>
      <c r="V16" s="261">
        <v>0</v>
      </c>
      <c r="W16" s="261">
        <v>99000000</v>
      </c>
      <c r="X16" s="261">
        <v>54000000</v>
      </c>
      <c r="Y16" s="261">
        <v>54000000</v>
      </c>
      <c r="Z16" s="261">
        <v>54000000</v>
      </c>
    </row>
    <row r="17" spans="1:26" ht="33.75">
      <c r="A17" s="258" t="s">
        <v>32</v>
      </c>
      <c r="B17" s="259" t="s">
        <v>33</v>
      </c>
      <c r="C17" s="260" t="s">
        <v>384</v>
      </c>
      <c r="D17" s="258" t="s">
        <v>71</v>
      </c>
      <c r="E17" s="258" t="s">
        <v>385</v>
      </c>
      <c r="F17" s="258" t="s">
        <v>73</v>
      </c>
      <c r="G17" s="258" t="s">
        <v>36</v>
      </c>
      <c r="H17" s="258"/>
      <c r="I17" s="258"/>
      <c r="J17" s="258"/>
      <c r="K17" s="258"/>
      <c r="L17" s="258" t="s">
        <v>38</v>
      </c>
      <c r="M17" s="258" t="s">
        <v>106</v>
      </c>
      <c r="N17" s="258" t="s">
        <v>40</v>
      </c>
      <c r="O17" s="259" t="s">
        <v>378</v>
      </c>
      <c r="P17" s="261">
        <v>500000000</v>
      </c>
      <c r="Q17" s="261">
        <v>0</v>
      </c>
      <c r="R17" s="261">
        <v>0</v>
      </c>
      <c r="S17" s="261">
        <v>500000000</v>
      </c>
      <c r="T17" s="261">
        <v>0</v>
      </c>
      <c r="U17" s="261">
        <v>500000000</v>
      </c>
      <c r="V17" s="261">
        <v>0</v>
      </c>
      <c r="W17" s="261">
        <v>0</v>
      </c>
      <c r="X17" s="261">
        <v>0</v>
      </c>
      <c r="Y17" s="261">
        <v>0</v>
      </c>
      <c r="Z17" s="261">
        <v>0</v>
      </c>
    </row>
    <row r="18" spans="1:26" ht="56.25">
      <c r="A18" s="258" t="s">
        <v>32</v>
      </c>
      <c r="B18" s="259" t="s">
        <v>33</v>
      </c>
      <c r="C18" s="260" t="s">
        <v>386</v>
      </c>
      <c r="D18" s="258" t="s">
        <v>71</v>
      </c>
      <c r="E18" s="258" t="s">
        <v>387</v>
      </c>
      <c r="F18" s="258" t="s">
        <v>73</v>
      </c>
      <c r="G18" s="258" t="s">
        <v>36</v>
      </c>
      <c r="H18" s="258"/>
      <c r="I18" s="258"/>
      <c r="J18" s="258"/>
      <c r="K18" s="258"/>
      <c r="L18" s="258" t="s">
        <v>38</v>
      </c>
      <c r="M18" s="258" t="s">
        <v>39</v>
      </c>
      <c r="N18" s="258" t="s">
        <v>40</v>
      </c>
      <c r="O18" s="259" t="s">
        <v>77</v>
      </c>
      <c r="P18" s="261">
        <v>3497281509</v>
      </c>
      <c r="Q18" s="261">
        <v>0</v>
      </c>
      <c r="R18" s="261">
        <v>0</v>
      </c>
      <c r="S18" s="261">
        <v>3497281509</v>
      </c>
      <c r="T18" s="261">
        <v>0</v>
      </c>
      <c r="U18" s="261">
        <v>3465901549</v>
      </c>
      <c r="V18" s="261">
        <v>31379960</v>
      </c>
      <c r="W18" s="261">
        <v>1956749036</v>
      </c>
      <c r="X18" s="261">
        <v>1755247180</v>
      </c>
      <c r="Y18" s="261">
        <v>1755247180</v>
      </c>
      <c r="Z18" s="261">
        <v>1755247180</v>
      </c>
    </row>
    <row r="19" spans="1:26" ht="56.25">
      <c r="A19" s="258" t="s">
        <v>32</v>
      </c>
      <c r="B19" s="259" t="s">
        <v>33</v>
      </c>
      <c r="C19" s="260" t="s">
        <v>386</v>
      </c>
      <c r="D19" s="258" t="s">
        <v>71</v>
      </c>
      <c r="E19" s="258" t="s">
        <v>387</v>
      </c>
      <c r="F19" s="258" t="s">
        <v>73</v>
      </c>
      <c r="G19" s="258" t="s">
        <v>36</v>
      </c>
      <c r="H19" s="258"/>
      <c r="I19" s="258"/>
      <c r="J19" s="258"/>
      <c r="K19" s="258"/>
      <c r="L19" s="258" t="s">
        <v>38</v>
      </c>
      <c r="M19" s="258" t="s">
        <v>62</v>
      </c>
      <c r="N19" s="258" t="s">
        <v>63</v>
      </c>
      <c r="O19" s="259" t="s">
        <v>77</v>
      </c>
      <c r="P19" s="261">
        <v>0</v>
      </c>
      <c r="Q19" s="261">
        <v>5015140505</v>
      </c>
      <c r="R19" s="261">
        <v>0</v>
      </c>
      <c r="S19" s="261">
        <v>5015140505</v>
      </c>
      <c r="T19" s="261">
        <v>0</v>
      </c>
      <c r="U19" s="261">
        <v>4578178635</v>
      </c>
      <c r="V19" s="261">
        <v>436961870</v>
      </c>
      <c r="W19" s="261">
        <v>3569760000</v>
      </c>
      <c r="X19" s="261">
        <v>1157283666</v>
      </c>
      <c r="Y19" s="261">
        <v>1157283666</v>
      </c>
      <c r="Z19" s="261">
        <v>1157283666</v>
      </c>
    </row>
    <row r="20" spans="1:26" ht="56.25">
      <c r="A20" s="258" t="s">
        <v>32</v>
      </c>
      <c r="B20" s="259" t="s">
        <v>33</v>
      </c>
      <c r="C20" s="260" t="s">
        <v>386</v>
      </c>
      <c r="D20" s="258" t="s">
        <v>71</v>
      </c>
      <c r="E20" s="258" t="s">
        <v>387</v>
      </c>
      <c r="F20" s="258" t="s">
        <v>73</v>
      </c>
      <c r="G20" s="258" t="s">
        <v>36</v>
      </c>
      <c r="H20" s="258"/>
      <c r="I20" s="258"/>
      <c r="J20" s="258"/>
      <c r="K20" s="258"/>
      <c r="L20" s="258" t="s">
        <v>38</v>
      </c>
      <c r="M20" s="258" t="s">
        <v>106</v>
      </c>
      <c r="N20" s="258" t="s">
        <v>40</v>
      </c>
      <c r="O20" s="259" t="s">
        <v>77</v>
      </c>
      <c r="P20" s="261">
        <v>1202718491</v>
      </c>
      <c r="Q20" s="261">
        <v>0</v>
      </c>
      <c r="R20" s="261">
        <v>0</v>
      </c>
      <c r="S20" s="261">
        <v>1202718491</v>
      </c>
      <c r="T20" s="261">
        <v>0</v>
      </c>
      <c r="U20" s="261">
        <v>1089122120</v>
      </c>
      <c r="V20" s="261">
        <v>113596371</v>
      </c>
      <c r="W20" s="261">
        <v>1034026720.05</v>
      </c>
      <c r="X20" s="261">
        <v>731919340.04999995</v>
      </c>
      <c r="Y20" s="261">
        <v>731919340.04999995</v>
      </c>
      <c r="Z20" s="261">
        <v>731919340.04999995</v>
      </c>
    </row>
    <row r="21" spans="1:26" ht="45">
      <c r="A21" s="258" t="s">
        <v>32</v>
      </c>
      <c r="B21" s="259" t="s">
        <v>33</v>
      </c>
      <c r="C21" s="260" t="s">
        <v>388</v>
      </c>
      <c r="D21" s="258" t="s">
        <v>71</v>
      </c>
      <c r="E21" s="258" t="s">
        <v>387</v>
      </c>
      <c r="F21" s="258" t="s">
        <v>73</v>
      </c>
      <c r="G21" s="258" t="s">
        <v>52</v>
      </c>
      <c r="H21" s="258"/>
      <c r="I21" s="258"/>
      <c r="J21" s="258"/>
      <c r="K21" s="258"/>
      <c r="L21" s="258" t="s">
        <v>38</v>
      </c>
      <c r="M21" s="258" t="s">
        <v>39</v>
      </c>
      <c r="N21" s="258" t="s">
        <v>40</v>
      </c>
      <c r="O21" s="259" t="s">
        <v>381</v>
      </c>
      <c r="P21" s="261">
        <v>653464481</v>
      </c>
      <c r="Q21" s="261">
        <v>0</v>
      </c>
      <c r="R21" s="261">
        <v>0</v>
      </c>
      <c r="S21" s="261">
        <v>653464481</v>
      </c>
      <c r="T21" s="261">
        <v>0</v>
      </c>
      <c r="U21" s="261">
        <v>556363650</v>
      </c>
      <c r="V21" s="261">
        <v>97100831</v>
      </c>
      <c r="W21" s="261">
        <v>494455267.5</v>
      </c>
      <c r="X21" s="261">
        <v>357907881.5</v>
      </c>
      <c r="Y21" s="261">
        <v>357907881.5</v>
      </c>
      <c r="Z21" s="261">
        <v>357907881.5</v>
      </c>
    </row>
    <row r="22" spans="1:26" ht="45">
      <c r="A22" s="258" t="s">
        <v>32</v>
      </c>
      <c r="B22" s="259" t="s">
        <v>33</v>
      </c>
      <c r="C22" s="260" t="s">
        <v>388</v>
      </c>
      <c r="D22" s="258" t="s">
        <v>71</v>
      </c>
      <c r="E22" s="258" t="s">
        <v>387</v>
      </c>
      <c r="F22" s="258" t="s">
        <v>73</v>
      </c>
      <c r="G22" s="258" t="s">
        <v>52</v>
      </c>
      <c r="H22" s="258"/>
      <c r="I22" s="258"/>
      <c r="J22" s="258"/>
      <c r="K22" s="258"/>
      <c r="L22" s="258" t="s">
        <v>38</v>
      </c>
      <c r="M22" s="258" t="s">
        <v>62</v>
      </c>
      <c r="N22" s="258" t="s">
        <v>63</v>
      </c>
      <c r="O22" s="259" t="s">
        <v>381</v>
      </c>
      <c r="P22" s="261">
        <v>0</v>
      </c>
      <c r="Q22" s="261">
        <v>3984859495</v>
      </c>
      <c r="R22" s="261">
        <v>0</v>
      </c>
      <c r="S22" s="261">
        <v>3984859495</v>
      </c>
      <c r="T22" s="261">
        <v>0</v>
      </c>
      <c r="U22" s="261">
        <v>2837407967</v>
      </c>
      <c r="V22" s="261">
        <v>1147451528</v>
      </c>
      <c r="W22" s="261">
        <v>2180814052</v>
      </c>
      <c r="X22" s="261">
        <v>580705786.5</v>
      </c>
      <c r="Y22" s="261">
        <v>572205786.5</v>
      </c>
      <c r="Z22" s="261">
        <v>571852952</v>
      </c>
    </row>
    <row r="23" spans="1:26" ht="33.75">
      <c r="A23" s="258" t="s">
        <v>32</v>
      </c>
      <c r="B23" s="259" t="s">
        <v>33</v>
      </c>
      <c r="C23" s="260" t="s">
        <v>389</v>
      </c>
      <c r="D23" s="258" t="s">
        <v>71</v>
      </c>
      <c r="E23" s="258" t="s">
        <v>390</v>
      </c>
      <c r="F23" s="258" t="s">
        <v>73</v>
      </c>
      <c r="G23" s="258" t="s">
        <v>36</v>
      </c>
      <c r="H23" s="258"/>
      <c r="I23" s="258"/>
      <c r="J23" s="258"/>
      <c r="K23" s="258"/>
      <c r="L23" s="258" t="s">
        <v>38</v>
      </c>
      <c r="M23" s="258" t="s">
        <v>39</v>
      </c>
      <c r="N23" s="258" t="s">
        <v>40</v>
      </c>
      <c r="O23" s="259" t="s">
        <v>379</v>
      </c>
      <c r="P23" s="261">
        <v>470097000</v>
      </c>
      <c r="Q23" s="261">
        <v>0</v>
      </c>
      <c r="R23" s="261">
        <v>0</v>
      </c>
      <c r="S23" s="261">
        <v>470097000</v>
      </c>
      <c r="T23" s="261">
        <v>0</v>
      </c>
      <c r="U23" s="261">
        <v>470095599</v>
      </c>
      <c r="V23" s="261">
        <v>1401</v>
      </c>
      <c r="W23" s="261">
        <v>25361000</v>
      </c>
      <c r="X23" s="261">
        <v>0</v>
      </c>
      <c r="Y23" s="261">
        <v>0</v>
      </c>
      <c r="Z23" s="261">
        <v>0</v>
      </c>
    </row>
    <row r="24" spans="1:26" ht="45">
      <c r="A24" s="258" t="s">
        <v>32</v>
      </c>
      <c r="B24" s="259" t="s">
        <v>33</v>
      </c>
      <c r="C24" s="260" t="s">
        <v>391</v>
      </c>
      <c r="D24" s="258" t="s">
        <v>71</v>
      </c>
      <c r="E24" s="258" t="s">
        <v>390</v>
      </c>
      <c r="F24" s="258" t="s">
        <v>73</v>
      </c>
      <c r="G24" s="258" t="s">
        <v>52</v>
      </c>
      <c r="H24" s="258"/>
      <c r="I24" s="258"/>
      <c r="J24" s="258"/>
      <c r="K24" s="258"/>
      <c r="L24" s="258" t="s">
        <v>38</v>
      </c>
      <c r="M24" s="258" t="s">
        <v>39</v>
      </c>
      <c r="N24" s="258" t="s">
        <v>40</v>
      </c>
      <c r="O24" s="259" t="s">
        <v>83</v>
      </c>
      <c r="P24" s="261">
        <v>2500000000</v>
      </c>
      <c r="Q24" s="261">
        <v>396893642</v>
      </c>
      <c r="R24" s="261">
        <v>0</v>
      </c>
      <c r="S24" s="261">
        <v>2896893642</v>
      </c>
      <c r="T24" s="261">
        <v>0</v>
      </c>
      <c r="U24" s="261">
        <v>2856116894</v>
      </c>
      <c r="V24" s="261">
        <v>40776748</v>
      </c>
      <c r="W24" s="261">
        <v>1674339199</v>
      </c>
      <c r="X24" s="261">
        <v>1345032839</v>
      </c>
      <c r="Y24" s="261">
        <v>1345032839</v>
      </c>
      <c r="Z24" s="261">
        <v>1345032839</v>
      </c>
    </row>
    <row r="25" spans="1:26" ht="45">
      <c r="A25" s="258" t="s">
        <v>32</v>
      </c>
      <c r="B25" s="259" t="s">
        <v>33</v>
      </c>
      <c r="C25" s="260" t="s">
        <v>391</v>
      </c>
      <c r="D25" s="258" t="s">
        <v>71</v>
      </c>
      <c r="E25" s="258" t="s">
        <v>390</v>
      </c>
      <c r="F25" s="258" t="s">
        <v>73</v>
      </c>
      <c r="G25" s="258" t="s">
        <v>52</v>
      </c>
      <c r="H25" s="258"/>
      <c r="I25" s="258"/>
      <c r="J25" s="258"/>
      <c r="K25" s="258"/>
      <c r="L25" s="258" t="s">
        <v>38</v>
      </c>
      <c r="M25" s="258" t="s">
        <v>106</v>
      </c>
      <c r="N25" s="258" t="s">
        <v>40</v>
      </c>
      <c r="O25" s="259" t="s">
        <v>83</v>
      </c>
      <c r="P25" s="261">
        <v>1000000000</v>
      </c>
      <c r="Q25" s="261">
        <v>0</v>
      </c>
      <c r="R25" s="261">
        <v>0</v>
      </c>
      <c r="S25" s="261">
        <v>1000000000</v>
      </c>
      <c r="T25" s="261">
        <v>0</v>
      </c>
      <c r="U25" s="261">
        <v>444081748.77999997</v>
      </c>
      <c r="V25" s="261">
        <v>555918251.22000003</v>
      </c>
      <c r="W25" s="261">
        <v>345124348.77999997</v>
      </c>
      <c r="X25" s="261">
        <v>132984882.65000001</v>
      </c>
      <c r="Y25" s="261">
        <v>132984882.65000001</v>
      </c>
      <c r="Z25" s="261">
        <v>50047067</v>
      </c>
    </row>
    <row r="26" spans="1:26" ht="67.5">
      <c r="A26" s="258" t="s">
        <v>32</v>
      </c>
      <c r="B26" s="259" t="s">
        <v>33</v>
      </c>
      <c r="C26" s="260" t="s">
        <v>392</v>
      </c>
      <c r="D26" s="258" t="s">
        <v>71</v>
      </c>
      <c r="E26" s="258" t="s">
        <v>390</v>
      </c>
      <c r="F26" s="258" t="s">
        <v>73</v>
      </c>
      <c r="G26" s="258" t="s">
        <v>57</v>
      </c>
      <c r="H26" s="258"/>
      <c r="I26" s="258"/>
      <c r="J26" s="258"/>
      <c r="K26" s="258"/>
      <c r="L26" s="258" t="s">
        <v>38</v>
      </c>
      <c r="M26" s="258" t="s">
        <v>39</v>
      </c>
      <c r="N26" s="258" t="s">
        <v>40</v>
      </c>
      <c r="O26" s="259" t="s">
        <v>380</v>
      </c>
      <c r="P26" s="261">
        <v>500000000</v>
      </c>
      <c r="Q26" s="261">
        <v>0</v>
      </c>
      <c r="R26" s="261">
        <v>396893642</v>
      </c>
      <c r="S26" s="261">
        <v>103106358</v>
      </c>
      <c r="T26" s="261">
        <v>0</v>
      </c>
      <c r="U26" s="261">
        <v>64261000</v>
      </c>
      <c r="V26" s="261">
        <v>38845358</v>
      </c>
      <c r="W26" s="261">
        <v>64070000</v>
      </c>
      <c r="X26" s="261">
        <v>30000000</v>
      </c>
      <c r="Y26" s="261">
        <v>30000000</v>
      </c>
      <c r="Z26" s="261">
        <v>30000000</v>
      </c>
    </row>
    <row r="27" spans="1:26">
      <c r="A27" s="258" t="s">
        <v>1</v>
      </c>
      <c r="B27" s="259" t="s">
        <v>1</v>
      </c>
      <c r="C27" s="260" t="s">
        <v>1</v>
      </c>
      <c r="D27" s="258" t="s">
        <v>1</v>
      </c>
      <c r="E27" s="258" t="s">
        <v>1</v>
      </c>
      <c r="F27" s="258" t="s">
        <v>1</v>
      </c>
      <c r="G27" s="258" t="s">
        <v>1</v>
      </c>
      <c r="H27" s="258" t="s">
        <v>1</v>
      </c>
      <c r="I27" s="258" t="s">
        <v>1</v>
      </c>
      <c r="J27" s="258" t="s">
        <v>1</v>
      </c>
      <c r="K27" s="258" t="s">
        <v>1</v>
      </c>
      <c r="L27" s="258" t="s">
        <v>1</v>
      </c>
      <c r="M27" s="258" t="s">
        <v>1</v>
      </c>
      <c r="N27" s="258" t="s">
        <v>1</v>
      </c>
      <c r="O27" s="259" t="s">
        <v>1</v>
      </c>
      <c r="P27" s="261">
        <v>29504037377</v>
      </c>
      <c r="Q27" s="261">
        <v>9403694642</v>
      </c>
      <c r="R27" s="261">
        <v>403694642</v>
      </c>
      <c r="S27" s="261">
        <v>38504037377</v>
      </c>
      <c r="T27" s="261">
        <v>0</v>
      </c>
      <c r="U27" s="261">
        <v>35463387787.730003</v>
      </c>
      <c r="V27" s="261">
        <v>3040649589.27</v>
      </c>
      <c r="W27" s="261">
        <v>22182824795.43</v>
      </c>
      <c r="X27" s="261">
        <v>16101177511.700001</v>
      </c>
      <c r="Y27" s="261">
        <v>16092677511.700001</v>
      </c>
      <c r="Z27" s="261">
        <v>15986681514.549999</v>
      </c>
    </row>
    <row r="28" spans="1:26" ht="13.5" customHeight="1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/>
    <row r="5" spans="2:16" ht="34.5" thickBot="1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JULIO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2017-02-09T22:24:09Z</cp:lastPrinted>
  <dcterms:created xsi:type="dcterms:W3CDTF">2015-08-03T13:34:35Z</dcterms:created>
  <dcterms:modified xsi:type="dcterms:W3CDTF">2017-08-04T16:00:16Z</dcterms:modified>
</cp:coreProperties>
</file>