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b4f5d7ff79b3df/Escritorio/"/>
    </mc:Choice>
  </mc:AlternateContent>
  <xr:revisionPtr revIDLastSave="0" documentId="11_70E9FBBA692B05AF99B3D12725B6F862EA8E9C1F" xr6:coauthVersionLast="47" xr6:coauthVersionMax="47" xr10:uidLastSave="{00000000-0000-0000-0000-000000000000}"/>
  <bookViews>
    <workbookView xWindow="-120" yWindow="-120" windowWidth="29040" windowHeight="15720" firstSheet="4" activeTab="5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NOVIEMBRE  2024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NOVIEMBRE  2024'!$B$6:$Y$41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C20" i="4"/>
  <c r="D20" i="4"/>
  <c r="E20" i="4"/>
  <c r="F20" i="4"/>
  <c r="H20" i="4"/>
  <c r="I20" i="4"/>
  <c r="J20" i="4"/>
  <c r="B21" i="4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B25" i="4"/>
  <c r="C25" i="4"/>
  <c r="D25" i="4"/>
  <c r="E25" i="4"/>
  <c r="F25" i="4"/>
  <c r="H25" i="4"/>
  <c r="I25" i="4"/>
  <c r="J25" i="4"/>
  <c r="J19" i="4"/>
  <c r="I19" i="4"/>
  <c r="H19" i="4"/>
  <c r="F19" i="4"/>
  <c r="E19" i="4"/>
  <c r="D19" i="4"/>
  <c r="C19" i="4"/>
  <c r="B19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W25" i="4" s="1"/>
  <c r="T25" i="4"/>
  <c r="X25" i="4" s="1"/>
  <c r="U25" i="4"/>
  <c r="V25" i="4"/>
  <c r="K23" i="4"/>
  <c r="K24" i="4"/>
  <c r="K25" i="4"/>
  <c r="Y24" i="4" l="1"/>
  <c r="W24" i="4"/>
  <c r="Y25" i="4"/>
  <c r="X23" i="4"/>
  <c r="X24" i="4"/>
  <c r="W23" i="4"/>
  <c r="Y23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 l="1"/>
  <c r="Y21" i="4"/>
  <c r="X21" i="4"/>
  <c r="L20" i="4"/>
  <c r="M20" i="4"/>
  <c r="N20" i="4"/>
  <c r="O20" i="4"/>
  <c r="P20" i="4"/>
  <c r="Q20" i="4"/>
  <c r="R20" i="4"/>
  <c r="S20" i="4"/>
  <c r="T20" i="4"/>
  <c r="U20" i="4"/>
  <c r="V20" i="4"/>
  <c r="L22" i="4"/>
  <c r="M22" i="4"/>
  <c r="N22" i="4"/>
  <c r="O22" i="4"/>
  <c r="P22" i="4"/>
  <c r="Q22" i="4"/>
  <c r="R22" i="4"/>
  <c r="S22" i="4"/>
  <c r="T22" i="4"/>
  <c r="U22" i="4"/>
  <c r="V22" i="4"/>
  <c r="M19" i="4"/>
  <c r="N19" i="4"/>
  <c r="O19" i="4"/>
  <c r="P19" i="4"/>
  <c r="Q19" i="4"/>
  <c r="R19" i="4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0" i="4"/>
  <c r="K22" i="4"/>
  <c r="K19" i="4"/>
  <c r="K14" i="4"/>
  <c r="K15" i="4"/>
  <c r="K16" i="4"/>
  <c r="K17" i="4"/>
  <c r="K13" i="4"/>
  <c r="K11" i="4"/>
  <c r="K8" i="4"/>
  <c r="K9" i="4"/>
  <c r="K7" i="4"/>
  <c r="L19" i="4"/>
  <c r="L11" i="4"/>
  <c r="L13" i="4"/>
  <c r="L8" i="4"/>
  <c r="L9" i="4"/>
  <c r="L7" i="4"/>
  <c r="L27" i="4" l="1"/>
  <c r="R38" i="4"/>
  <c r="R39" i="4" s="1"/>
  <c r="Q27" i="4"/>
  <c r="L38" i="4"/>
  <c r="U38" i="4"/>
  <c r="U39" i="4" s="1"/>
  <c r="S27" i="4"/>
  <c r="N38" i="4"/>
  <c r="M38" i="4"/>
  <c r="U27" i="4"/>
  <c r="M27" i="4"/>
  <c r="V38" i="4"/>
  <c r="V39" i="4" s="1"/>
  <c r="O27" i="4"/>
  <c r="Q38" i="4"/>
  <c r="Q39" i="4" s="1"/>
  <c r="N27" i="4"/>
  <c r="R27" i="4"/>
  <c r="V27" i="4"/>
  <c r="S38" i="4"/>
  <c r="S39" i="4" s="1"/>
  <c r="O38" i="4"/>
  <c r="O39" i="4" s="1"/>
  <c r="P27" i="4"/>
  <c r="T27" i="4"/>
  <c r="T38" i="4"/>
  <c r="T39" i="4" s="1"/>
  <c r="P38" i="4"/>
  <c r="P39" i="4" s="1"/>
  <c r="N39" i="4"/>
  <c r="M39" i="4"/>
  <c r="X22" i="4"/>
  <c r="Y22" i="4"/>
  <c r="W22" i="4"/>
  <c r="T35" i="4"/>
  <c r="V35" i="4"/>
  <c r="N35" i="4"/>
  <c r="U35" i="4"/>
  <c r="M35" i="4"/>
  <c r="L35" i="4"/>
  <c r="O35" i="4"/>
  <c r="R35" i="4"/>
  <c r="X17" i="4"/>
  <c r="S35" i="4"/>
  <c r="Q35" i="4"/>
  <c r="W17" i="4"/>
  <c r="Y17" i="4"/>
  <c r="P35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0" i="4"/>
  <c r="Y20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143" i="2" l="1"/>
  <c r="V34" i="5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34" i="4"/>
  <c r="Y16" i="4"/>
  <c r="G111" i="7" s="1"/>
  <c r="G114" i="7"/>
  <c r="X16" i="4"/>
  <c r="F111" i="7" s="1"/>
  <c r="W11" i="4"/>
  <c r="W19" i="4"/>
  <c r="E113" i="7" s="1"/>
  <c r="F115" i="7"/>
  <c r="X20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<sst xmlns="http://schemas.openxmlformats.org/spreadsheetml/2006/main" count="2998" uniqueCount="416">
  <si>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</si>
  <si>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</si>
  <si>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</si>
  <si>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</si>
  <si>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</si>
  <si>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</si>
  <si>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</si>
  <si>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</si>
  <si>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</si>
  <si>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</si>
  <si>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</si>
  <si>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</si>
  <si>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</si>
  <si>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</si>
  <si>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</si>
  <si>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</si>
  <si>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</si>
  <si>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</si>
  <si>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</si>
  <si>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</si>
  <si>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</si>
  <si>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</si>
  <si>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</si>
  <si>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</si>
  <si>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</si>
  <si>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</si>
  <si>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</si>
  <si>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</si>
  <si>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</si>
  <si>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</si>
  <si>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</si>
  <si>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</si>
  <si>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</si>
  <si>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</si>
  <si>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</si>
  <si>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</si>
  <si>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</si>
  <si>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</si>
  <si>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</si>
  <si>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</si>
  <si>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</si>
  <si>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</si>
  <si>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</si>
  <si>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</si>
  <si>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</si>
  <si>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</si>
  <si>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</si>
  <si>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</si>
  <si>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</si>
  <si>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</si>
  <si>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</si>
  <si>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</si>
  <si>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</si>
  <si>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</si>
  <si>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</si>
  <si>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</si>
  <si>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</si>
  <si>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</si>
  <si>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</si>
  <si>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</si>
  <si>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</si>
  <si>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</si>
  <si>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</si>
  <si>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</si>
  <si>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</si>
  <si>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</si>
  <si>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</si>
  <si>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</si>
  <si>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</si>
  <si>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</si>
  <si>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</si>
  <si>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</si>
  <si>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</si>
  <si>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</si>
  <si>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</si>
  <si>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</si>
  <si>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</si>
  <si>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</si>
  <si>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</si>
  <si>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</si>
  <si>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</si>
  <si>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</si>
  <si>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</si>
  <si>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</si>
  <si>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</si>
  <si>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</si>
  <si>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</si>
  <si>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</si>
  <si>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</si>
  <si>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</si>
  <si>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</si>
  <si>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</si>
  <si>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</si>
  <si>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</si>
  <si>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</si>
  <si>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</si>
  <si>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</si>
  <si>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</si>
  <si>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</si>
  <si>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</si>
  <si>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</si>
  <si>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</si>
  <si>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</si>
  <si>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</si>
  <si>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</si>
  <si>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</si>
  <si>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</si>
  <si>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</si>
  <si>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</si>
  <si>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</si>
  <si>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</si>
  <si>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</si>
  <si>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</si>
  <si>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</si>
  <si>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</si>
  <si>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</si>
  <si>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</si>
  <si>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</si>
  <si>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</si>
  <si>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</si>
  <si>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</si>
  <si>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</si>
  <si>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</si>
  <si>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</si>
  <si>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</si>
  <si>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</si>
  <si>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</si>
  <si>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</si>
  <si>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</si>
  <si>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</si>
  <si>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</si>
  <si>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</si>
  <si>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</si>
  <si>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</si>
  <si>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</si>
  <si>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</si>
  <si>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</si>
  <si>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</si>
  <si>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</si>
  <si>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</si>
  <si>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</si>
  <si>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</si>
  <si>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</si>
  <si>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</si>
  <si>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</si>
  <si>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</si>
  <si>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</si>
  <si>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</si>
  <si>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</si>
  <si>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</si>
  <si>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</si>
  <si>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</si>
  <si>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</si>
  <si>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</si>
  <si>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</si>
  <si>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</si>
  <si>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</si>
  <si>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</si>
  <si>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</si>
  <si>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</si>
  <si>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</si>
  <si>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</si>
  <si>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</si>
  <si>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</si>
  <si>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</si>
  <si>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</si>
  <si>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</si>
  <si>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</si>
  <si>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</si>
  <si>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</si>
  <si>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</si>
  <si>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</si>
  <si>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</si>
  <si>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</si>
  <si>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</si>
  <si>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</si>
  <si>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</si>
  <si>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</si>
  <si>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</si>
  <si>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</si>
  <si>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</si>
  <si>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</si>
  <si>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</si>
  <si>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</si>
  <si>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</si>
  <si>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</si>
  <si>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</si>
  <si>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</si>
  <si>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</si>
  <si>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</si>
  <si>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</si>
  <si>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</si>
  <si>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</si>
  <si>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</si>
  <si>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</si>
  <si>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</si>
  <si>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</si>
  <si>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</si>
  <si>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</si>
  <si>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</si>
  <si>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</si>
  <si>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</si>
  <si>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</si>
  <si>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</si>
  <si>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</si>
  <si>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</si>
  <si>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</si>
  <si>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</si>
  <si>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</si>
  <si>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</si>
  <si>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</si>
  <si>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</si>
  <si>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</si>
  <si>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</si>
  <si>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</si>
  <si>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</si>
  <si>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</si>
  <si>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</si>
  <si>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</si>
  <si>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</si>
  <si>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</si>
  <si>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</si>
  <si>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</si>
  <si>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</si>
  <si>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</si>
  <si>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</si>
  <si>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</si>
  <si>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</si>
  <si>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</si>
  <si>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</si>
  <si>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</si>
  <si>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</si>
  <si>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</si>
  <si>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</si>
  <si>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</si>
  <si>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</si>
  <si>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</si>
  <si>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</si>
  <si>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</si>
  <si>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</si>
  <si>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</si>
  <si>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</si>
  <si>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</si>
  <si>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</si>
  <si>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</si>
  <si>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</si>
  <si>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</si>
  <si>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</si>
  <si>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</si>
  <si>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</si>
  <si>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</si>
  <si>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</si>
  <si>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</si>
  <si>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</si>
  <si>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</si>
  <si>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</si>
  <si>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</si>
  <si>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</si>
  <si>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</si>
  <si>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</si>
  <si>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</si>
  <si>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</si>
  <si>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</si>
  <si>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</si>
  <si>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</si>
  <si>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</si>
  <si>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</si>
  <si>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</si>
  <si>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</si>
  <si>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</si>
  <si>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</si>
  <si>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</si>
  <si>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</si>
  <si>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</si>
  <si>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</si>
  <si>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</si>
  <si>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</si>
  <si>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</si>
  <si>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</si>
  <si>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</si>
  <si>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</si>
  <si>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</si>
  <si>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</si>
  <si>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</si>
  <si>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</si>
  <si>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</si>
  <si>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</si>
  <si>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</si>
  <si>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</si>
  <si>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</si>
  <si>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</si>
  <si>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</si>
  <si>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</si>
  <si>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</si>
  <si>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</si>
  <si>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</si>
  <si>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</si>
  <si>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</si>
  <si>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</si>
  <si>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</si>
  <si>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</si>
  <si>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</si>
  <si>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</si>
  <si>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</si>
  <si>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</si>
  <si>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</si>
  <si>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</si>
  <si>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</si>
  <si>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</si>
  <si>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</si>
  <si>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</si>
  <si>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</si>
  <si>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</si>
  <si>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</si>
  <si>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</si>
  <si>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</si>
  <si>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</si>
  <si>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</si>
  <si>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</si>
  <si>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</si>
  <si>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</si>
  <si>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</si>
  <si>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</si>
  <si>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</si>
  <si>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</si>
  <si>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</si>
  <si>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</si>
  <si>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</si>
  <si>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</si>
  <si>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</si>
  <si>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</si>
  <si>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</si>
  <si>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</si>
  <si>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</si>
  <si>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</si>
  <si>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</si>
  <si>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</si>
  <si>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</si>
  <si>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</si>
  <si>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</si>
  <si>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</si>
  <si>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</si>
  <si>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</si>
  <si>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</si>
  <si>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</si>
  <si>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</si>
  <si>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</si>
  <si>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</si>
  <si>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</si>
  <si>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</si>
  <si>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</si>
  <si>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</si>
  <si>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</si>
  <si>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</si>
  <si>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</si>
  <si>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</si>
  <si>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</si>
  <si>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</si>
  <si>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</si>
  <si>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</si>
  <si>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</si>
  <si>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</si>
  <si>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</si>
  <si>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</si>
  <si>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</si>
  <si>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</si>
  <si>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</si>
  <si>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</si>
  <si>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</si>
  <si>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</si>
  <si>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</si>
  <si>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</si>
  <si>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</si>
  <si>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</si>
  <si>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</si>
  <si>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</si>
  <si>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</si>
  <si>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</si>
  <si>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</si>
  <si>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</si>
  <si>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</si>
  <si>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</si>
  <si>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</si>
  <si>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</si>
  <si>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</si>
  <si>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</si>
  <si>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</si>
  <si>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</si>
  <si>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</si>
  <si>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</si>
  <si>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</si>
  <si>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</si>
  <si>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</si>
  <si>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</si>
  <si>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</si>
  <si>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</si>
  <si>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</si>
  <si>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</si>
  <si>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</si>
  <si>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</si>
  <si>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</si>
  <si>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</si>
  <si>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</si>
  <si>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</si>
  <si>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</si>
  <si>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</si>
  <si>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</si>
  <si>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</si>
  <si>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</si>
  <si>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</si>
  <si>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</si>
  <si>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Coordinadora Grupo de Gestion Financiera ( E )</t>
  </si>
  <si>
    <t>Yenny Marcela Herrera</t>
  </si>
  <si>
    <t>Jose Daniel Pinzon G</t>
  </si>
  <si>
    <t>Ejecución Presupuestal Acumulada a 30 de Noviembre 2024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</si>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</sst>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07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5" fontId="3" fillId="0" borderId="1" xfId="0" applyNumberFormat="1" applyFont="1" applyBorder="1" applyAlignment="1">
      <alignment horizontal="right" vertical="center" wrapText="1" readingOrder="1"/>
    </xf>
    <xf numFmtId="165" fontId="1" fillId="0" borderId="0" xfId="0" applyNumberFormat="1" applyFont="1"/>
    <xf numFmtId="14" fontId="3" fillId="0" borderId="1" xfId="0" applyNumberFormat="1" applyFont="1" applyBorder="1" applyAlignment="1">
      <alignment horizontal="center" vertical="center" wrapText="1" readingOrder="1"/>
    </xf>
    <xf numFmtId="0" fontId="5" fillId="0" borderId="0" xfId="0" applyFont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/>
    <xf numFmtId="164" fontId="6" fillId="6" borderId="0" xfId="0" applyNumberFormat="1" applyFont="1" applyFill="1"/>
    <xf numFmtId="164" fontId="6" fillId="8" borderId="0" xfId="0" applyNumberFormat="1" applyFont="1" applyFill="1"/>
    <xf numFmtId="4" fontId="8" fillId="0" borderId="0" xfId="0" applyNumberFormat="1" applyFont="1" applyAlignment="1">
      <alignment horizontal="center"/>
    </xf>
    <xf numFmtId="4" fontId="9" fillId="0" borderId="0" xfId="0" applyNumberFormat="1" applyFont="1"/>
    <xf numFmtId="4" fontId="10" fillId="0" borderId="0" xfId="0" applyNumberFormat="1" applyFont="1"/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 readingOrder="1"/>
    </xf>
    <xf numFmtId="0" fontId="16" fillId="5" borderId="2" xfId="0" applyFont="1" applyFill="1" applyBorder="1" applyAlignment="1">
      <alignment horizontal="center" vertical="center" wrapText="1" readingOrder="1"/>
    </xf>
    <xf numFmtId="0" fontId="16" fillId="4" borderId="2" xfId="0" applyFont="1" applyFill="1" applyBorder="1" applyAlignment="1">
      <alignment horizontal="center" vertical="center" wrapText="1" readingOrder="1"/>
    </xf>
    <xf numFmtId="0" fontId="16" fillId="9" borderId="2" xfId="0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/>
    <xf numFmtId="4" fontId="20" fillId="0" borderId="0" xfId="0" applyNumberFormat="1" applyFont="1" applyAlignment="1">
      <alignment horizontal="center"/>
    </xf>
    <xf numFmtId="4" fontId="20" fillId="0" borderId="0" xfId="0" applyNumberFormat="1" applyFont="1"/>
    <xf numFmtId="4" fontId="21" fillId="0" borderId="0" xfId="0" applyNumberFormat="1" applyFont="1"/>
    <xf numFmtId="4" fontId="20" fillId="0" borderId="0" xfId="0" applyNumberFormat="1" applyFont="1" applyAlignment="1">
      <alignment horizontal="center" vertical="center"/>
    </xf>
    <xf numFmtId="0" fontId="21" fillId="0" borderId="0" xfId="0" applyFont="1"/>
    <xf numFmtId="2" fontId="21" fillId="0" borderId="0" xfId="0" applyNumberFormat="1" applyFont="1"/>
    <xf numFmtId="0" fontId="19" fillId="0" borderId="1" xfId="0" applyFont="1" applyBorder="1" applyAlignment="1">
      <alignment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2" fontId="17" fillId="9" borderId="0" xfId="0" applyNumberFormat="1" applyFont="1" applyFill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/>
    <xf numFmtId="39" fontId="5" fillId="12" borderId="0" xfId="0" applyNumberFormat="1" applyFont="1" applyFill="1"/>
    <xf numFmtId="2" fontId="21" fillId="12" borderId="0" xfId="0" applyNumberFormat="1" applyFont="1" applyFill="1"/>
    <xf numFmtId="39" fontId="5" fillId="5" borderId="0" xfId="0" applyNumberFormat="1" applyFont="1" applyFill="1"/>
    <xf numFmtId="2" fontId="21" fillId="5" borderId="0" xfId="0" applyNumberFormat="1" applyFont="1" applyFill="1"/>
    <xf numFmtId="2" fontId="5" fillId="0" borderId="0" xfId="0" applyNumberFormat="1" applyFont="1"/>
    <xf numFmtId="0" fontId="19" fillId="0" borderId="3" xfId="0" applyFont="1" applyBorder="1" applyAlignment="1">
      <alignment horizontal="center" vertical="center" wrapText="1" readingOrder="1"/>
    </xf>
    <xf numFmtId="0" fontId="22" fillId="0" borderId="0" xfId="0" applyFont="1"/>
    <xf numFmtId="0" fontId="23" fillId="0" borderId="16" xfId="0" applyFont="1" applyBorder="1" applyAlignment="1">
      <alignment horizontal="center" vertical="center" wrapText="1" readingOrder="1"/>
    </xf>
    <xf numFmtId="0" fontId="23" fillId="13" borderId="16" xfId="0" applyFont="1" applyFill="1" applyBorder="1" applyAlignment="1">
      <alignment horizontal="center" vertical="center" wrapText="1" readingOrder="1"/>
    </xf>
    <xf numFmtId="0" fontId="23" fillId="4" borderId="16" xfId="0" applyFont="1" applyFill="1" applyBorder="1" applyAlignment="1">
      <alignment horizontal="center" vertical="center" wrapText="1" readingOrder="1"/>
    </xf>
    <xf numFmtId="0" fontId="23" fillId="14" borderId="23" xfId="0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166" fontId="25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168" fontId="1" fillId="0" borderId="0" xfId="0" applyNumberFormat="1" applyFont="1"/>
    <xf numFmtId="0" fontId="0" fillId="0" borderId="0" xfId="0"/>
    <xf numFmtId="0" fontId="27" fillId="0" borderId="0" xfId="0" applyFont="1" applyAlignment="1">
      <alignment vertical="center"/>
    </xf>
    <xf numFmtId="0" fontId="26" fillId="0" borderId="28" xfId="0" applyFont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/>
    <xf numFmtId="170" fontId="1" fillId="0" borderId="0" xfId="0" applyNumberFormat="1" applyFont="1"/>
    <xf numFmtId="0" fontId="1" fillId="0" borderId="2" xfId="0" applyFont="1" applyBorder="1"/>
    <xf numFmtId="164" fontId="1" fillId="0" borderId="2" xfId="1" applyFont="1" applyFill="1" applyBorder="1"/>
    <xf numFmtId="164" fontId="1" fillId="0" borderId="2" xfId="0" applyNumberFormat="1" applyFont="1" applyBorder="1"/>
    <xf numFmtId="0" fontId="25" fillId="0" borderId="0" xfId="0" applyFont="1" applyAlignment="1">
      <alignment horizontal="left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/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/>
    <xf numFmtId="0" fontId="31" fillId="0" borderId="5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31" fillId="0" borderId="20" xfId="0" applyFont="1" applyBorder="1" applyAlignment="1">
      <alignment wrapText="1"/>
    </xf>
    <xf numFmtId="0" fontId="30" fillId="0" borderId="12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34" fillId="0" borderId="12" xfId="0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0" borderId="13" xfId="0" applyFont="1" applyBorder="1" applyAlignment="1">
      <alignment vertical="center"/>
    </xf>
    <xf numFmtId="0" fontId="34" fillId="0" borderId="20" xfId="0" applyFont="1" applyBorder="1" applyAlignment="1">
      <alignment horizontal="center" vertical="center"/>
    </xf>
    <xf numFmtId="168" fontId="35" fillId="0" borderId="5" xfId="0" applyNumberFormat="1" applyFont="1" applyBorder="1" applyAlignment="1">
      <alignment horizontal="center" vertical="center"/>
    </xf>
    <xf numFmtId="168" fontId="35" fillId="0" borderId="37" xfId="0" applyNumberFormat="1" applyFont="1" applyBorder="1" applyAlignment="1">
      <alignment horizontal="center" vertical="center"/>
    </xf>
    <xf numFmtId="168" fontId="35" fillId="0" borderId="2" xfId="0" applyNumberFormat="1" applyFont="1" applyBorder="1" applyAlignment="1">
      <alignment horizontal="center" vertical="center"/>
    </xf>
    <xf numFmtId="168" fontId="35" fillId="0" borderId="19" xfId="0" applyNumberFormat="1" applyFont="1" applyBorder="1" applyAlignment="1">
      <alignment horizontal="center" vertical="center"/>
    </xf>
    <xf numFmtId="168" fontId="35" fillId="0" borderId="20" xfId="0" applyNumberFormat="1" applyFont="1" applyBorder="1" applyAlignment="1">
      <alignment horizontal="center" vertical="center"/>
    </xf>
    <xf numFmtId="168" fontId="35" fillId="0" borderId="21" xfId="0" applyNumberFormat="1" applyFont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Font="1" applyAlignment="1">
      <alignment horizontal="center" vertical="center" wrapText="1" readingOrder="1"/>
    </xf>
    <xf numFmtId="0" fontId="37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 vertical="center" wrapText="1" readingOrder="1"/>
    </xf>
    <xf numFmtId="0" fontId="41" fillId="0" borderId="0" xfId="0" applyFont="1"/>
    <xf numFmtId="0" fontId="42" fillId="0" borderId="10" xfId="0" applyFont="1" applyBorder="1" applyAlignment="1">
      <alignment horizontal="center" vertical="center" wrapText="1" readingOrder="1"/>
    </xf>
    <xf numFmtId="0" fontId="42" fillId="0" borderId="2" xfId="0" applyFont="1" applyBorder="1" applyAlignment="1">
      <alignment horizontal="center" vertical="center" wrapText="1" readingOrder="1"/>
    </xf>
    <xf numFmtId="0" fontId="42" fillId="0" borderId="20" xfId="0" applyFont="1" applyBorder="1" applyAlignment="1">
      <alignment horizontal="center" vertical="center" wrapText="1" readingOrder="1"/>
    </xf>
    <xf numFmtId="0" fontId="42" fillId="0" borderId="22" xfId="0" applyFont="1" applyBorder="1" applyAlignment="1">
      <alignment horizontal="center" vertical="center" wrapText="1" readingOrder="1"/>
    </xf>
    <xf numFmtId="0" fontId="42" fillId="0" borderId="22" xfId="0" applyFont="1" applyBorder="1" applyAlignment="1">
      <alignment horizontal="left" vertical="center" wrapText="1" readingOrder="1"/>
    </xf>
    <xf numFmtId="165" fontId="42" fillId="0" borderId="22" xfId="0" applyNumberFormat="1" applyFont="1" applyBorder="1" applyAlignment="1">
      <alignment horizontal="right" vertical="center" wrapText="1" readingOrder="1"/>
    </xf>
    <xf numFmtId="0" fontId="42" fillId="0" borderId="0" xfId="0" applyFont="1" applyAlignment="1">
      <alignment horizontal="center" vertical="center" wrapText="1" readingOrder="1"/>
    </xf>
    <xf numFmtId="4" fontId="43" fillId="0" borderId="47" xfId="0" applyNumberFormat="1" applyFont="1" applyBorder="1" applyAlignment="1">
      <alignment horizontal="center" vertical="center"/>
    </xf>
    <xf numFmtId="171" fontId="37" fillId="0" borderId="0" xfId="0" applyNumberFormat="1" applyFont="1"/>
    <xf numFmtId="39" fontId="36" fillId="0" borderId="0" xfId="0" applyNumberFormat="1" applyFont="1" applyAlignment="1">
      <alignment horizontal="right" vertical="center" wrapText="1" readingOrder="1"/>
    </xf>
    <xf numFmtId="39" fontId="37" fillId="0" borderId="0" xfId="0" applyNumberFormat="1" applyFont="1"/>
    <xf numFmtId="4" fontId="44" fillId="0" borderId="0" xfId="0" applyNumberFormat="1" applyFont="1" applyAlignment="1">
      <alignment horizontal="center"/>
    </xf>
    <xf numFmtId="0" fontId="36" fillId="0" borderId="15" xfId="0" applyFont="1" applyBorder="1" applyAlignment="1">
      <alignment horizontal="center" vertical="center" wrapText="1" readingOrder="1"/>
    </xf>
    <xf numFmtId="0" fontId="36" fillId="0" borderId="16" xfId="0" applyFont="1" applyBorder="1" applyAlignment="1">
      <alignment horizontal="center" vertical="center" wrapText="1" readingOrder="1"/>
    </xf>
    <xf numFmtId="0" fontId="42" fillId="0" borderId="8" xfId="0" applyFont="1" applyBorder="1" applyAlignment="1">
      <alignment horizontal="left" vertical="center" wrapText="1" readingOrder="1"/>
    </xf>
    <xf numFmtId="0" fontId="42" fillId="0" borderId="4" xfId="0" applyFont="1" applyBorder="1" applyAlignment="1">
      <alignment horizontal="left" vertical="center" wrapText="1" readingOrder="1"/>
    </xf>
    <xf numFmtId="0" fontId="42" fillId="0" borderId="25" xfId="0" applyFont="1" applyBorder="1" applyAlignment="1">
      <alignment horizontal="left" vertical="center" wrapText="1" readingOrder="1"/>
    </xf>
    <xf numFmtId="4" fontId="44" fillId="0" borderId="0" xfId="0" applyNumberFormat="1" applyFont="1"/>
    <xf numFmtId="4" fontId="43" fillId="0" borderId="9" xfId="0" applyNumberFormat="1" applyFont="1" applyBorder="1" applyAlignment="1">
      <alignment horizontal="center" vertical="center"/>
    </xf>
    <xf numFmtId="0" fontId="46" fillId="0" borderId="0" xfId="0" applyFont="1"/>
    <xf numFmtId="0" fontId="46" fillId="0" borderId="39" xfId="0" applyFont="1" applyBorder="1"/>
    <xf numFmtId="165" fontId="47" fillId="0" borderId="39" xfId="0" applyNumberFormat="1" applyFont="1" applyBorder="1" applyAlignment="1">
      <alignment horizontal="right" vertical="center" wrapText="1" readingOrder="1"/>
    </xf>
    <xf numFmtId="0" fontId="48" fillId="0" borderId="0" xfId="0" applyFont="1"/>
    <xf numFmtId="39" fontId="48" fillId="0" borderId="0" xfId="0" applyNumberFormat="1" applyFont="1"/>
    <xf numFmtId="39" fontId="42" fillId="0" borderId="10" xfId="0" applyNumberFormat="1" applyFont="1" applyBorder="1" applyAlignment="1">
      <alignment horizontal="center" vertical="center" wrapText="1" readingOrder="1"/>
    </xf>
    <xf numFmtId="39" fontId="42" fillId="0" borderId="11" xfId="0" applyNumberFormat="1" applyFont="1" applyBorder="1" applyAlignment="1">
      <alignment horizontal="center" vertical="center" wrapText="1" readingOrder="1"/>
    </xf>
    <xf numFmtId="39" fontId="42" fillId="0" borderId="2" xfId="0" applyNumberFormat="1" applyFont="1" applyBorder="1" applyAlignment="1">
      <alignment horizontal="center" vertical="center" wrapText="1" readingOrder="1"/>
    </xf>
    <xf numFmtId="39" fontId="42" fillId="0" borderId="19" xfId="0" applyNumberFormat="1" applyFont="1" applyBorder="1" applyAlignment="1">
      <alignment horizontal="center" vertical="center" wrapText="1" readingOrder="1"/>
    </xf>
    <xf numFmtId="39" fontId="42" fillId="0" borderId="20" xfId="0" applyNumberFormat="1" applyFont="1" applyBorder="1" applyAlignment="1">
      <alignment horizontal="center" vertical="center" wrapText="1" readingOrder="1"/>
    </xf>
    <xf numFmtId="39" fontId="42" fillId="0" borderId="21" xfId="0" applyNumberFormat="1" applyFont="1" applyBorder="1" applyAlignment="1">
      <alignment horizontal="center" vertical="center" wrapText="1" readingOrder="1"/>
    </xf>
    <xf numFmtId="2" fontId="37" fillId="0" borderId="0" xfId="0" applyNumberFormat="1" applyFont="1" applyAlignment="1">
      <alignment horizontal="center"/>
    </xf>
    <xf numFmtId="39" fontId="36" fillId="0" borderId="0" xfId="0" applyNumberFormat="1" applyFont="1" applyAlignment="1">
      <alignment horizontal="center" vertical="center" wrapText="1" readingOrder="1"/>
    </xf>
    <xf numFmtId="39" fontId="37" fillId="0" borderId="11" xfId="0" applyNumberFormat="1" applyFont="1" applyBorder="1" applyAlignment="1">
      <alignment horizontal="center"/>
    </xf>
    <xf numFmtId="39" fontId="37" fillId="0" borderId="0" xfId="0" applyNumberFormat="1" applyFont="1" applyAlignment="1">
      <alignment horizontal="center"/>
    </xf>
    <xf numFmtId="39" fontId="42" fillId="0" borderId="0" xfId="0" applyNumberFormat="1" applyFont="1" applyAlignment="1">
      <alignment horizontal="center" vertical="center" wrapText="1" readingOrder="1"/>
    </xf>
    <xf numFmtId="0" fontId="36" fillId="0" borderId="49" xfId="0" applyFont="1" applyBorder="1" applyAlignment="1">
      <alignment horizontal="center" vertical="center" wrapText="1" readingOrder="1"/>
    </xf>
    <xf numFmtId="0" fontId="36" fillId="0" borderId="23" xfId="0" applyFont="1" applyBorder="1" applyAlignment="1">
      <alignment horizontal="center" vertical="center" wrapText="1" readingOrder="1"/>
    </xf>
    <xf numFmtId="0" fontId="36" fillId="17" borderId="23" xfId="0" applyFont="1" applyFill="1" applyBorder="1" applyAlignment="1">
      <alignment horizontal="center" vertical="center" wrapText="1" readingOrder="1"/>
    </xf>
    <xf numFmtId="0" fontId="36" fillId="18" borderId="23" xfId="0" applyFont="1" applyFill="1" applyBorder="1" applyAlignment="1">
      <alignment horizontal="center" vertical="center" wrapText="1" readingOrder="1"/>
    </xf>
    <xf numFmtId="0" fontId="36" fillId="19" borderId="23" xfId="0" applyFont="1" applyFill="1" applyBorder="1" applyAlignment="1">
      <alignment horizontal="center" vertical="center" wrapText="1" readingOrder="1"/>
    </xf>
    <xf numFmtId="0" fontId="36" fillId="12" borderId="23" xfId="0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 wrapText="1" readingOrder="1"/>
    </xf>
    <xf numFmtId="0" fontId="36" fillId="17" borderId="16" xfId="0" applyFont="1" applyFill="1" applyBorder="1" applyAlignment="1">
      <alignment horizontal="center" vertical="center" wrapText="1" readingOrder="1"/>
    </xf>
    <xf numFmtId="0" fontId="36" fillId="19" borderId="16" xfId="0" applyFont="1" applyFill="1" applyBorder="1" applyAlignment="1">
      <alignment horizontal="center" vertical="center" wrapText="1" readingOrder="1"/>
    </xf>
    <xf numFmtId="0" fontId="36" fillId="12" borderId="16" xfId="0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Font="1" applyBorder="1" applyAlignment="1">
      <alignment horizontal="center" vertical="center" wrapText="1" readingOrder="1"/>
    </xf>
    <xf numFmtId="0" fontId="51" fillId="0" borderId="2" xfId="0" applyFont="1" applyBorder="1" applyAlignment="1">
      <alignment horizontal="left" vertical="center" wrapText="1" readingOrder="1"/>
    </xf>
    <xf numFmtId="0" fontId="51" fillId="0" borderId="8" xfId="0" applyFont="1" applyBorder="1" applyAlignment="1">
      <alignment horizontal="center" vertical="center" wrapText="1" readingOrder="1"/>
    </xf>
    <xf numFmtId="0" fontId="51" fillId="0" borderId="10" xfId="0" applyFont="1" applyBorder="1" applyAlignment="1">
      <alignment horizontal="center" vertical="center" wrapText="1" readingOrder="1"/>
    </xf>
    <xf numFmtId="0" fontId="51" fillId="0" borderId="10" xfId="0" applyFont="1" applyBorder="1" applyAlignment="1">
      <alignment horizontal="left" vertical="center" wrapText="1" readingOrder="1"/>
    </xf>
    <xf numFmtId="0" fontId="51" fillId="0" borderId="12" xfId="0" applyFont="1" applyBorder="1" applyAlignment="1">
      <alignment horizontal="center" vertical="center" wrapText="1" readingOrder="1"/>
    </xf>
    <xf numFmtId="0" fontId="51" fillId="0" borderId="13" xfId="0" applyFont="1" applyBorder="1" applyAlignment="1">
      <alignment horizontal="center" vertical="center" wrapText="1" readingOrder="1"/>
    </xf>
    <xf numFmtId="0" fontId="51" fillId="0" borderId="20" xfId="0" applyFont="1" applyBorder="1" applyAlignment="1">
      <alignment horizontal="center" vertical="center" wrapText="1" readingOrder="1"/>
    </xf>
    <xf numFmtId="0" fontId="51" fillId="0" borderId="20" xfId="0" applyFont="1" applyBorder="1" applyAlignment="1">
      <alignment horizontal="left" vertical="center" wrapText="1" readingOrder="1"/>
    </xf>
    <xf numFmtId="39" fontId="42" fillId="0" borderId="52" xfId="0" applyNumberFormat="1" applyFont="1" applyBorder="1" applyAlignment="1">
      <alignment horizontal="center" vertical="center" wrapText="1" readingOrder="1"/>
    </xf>
    <xf numFmtId="39" fontId="42" fillId="0" borderId="53" xfId="0" applyNumberFormat="1" applyFont="1" applyBorder="1" applyAlignment="1">
      <alignment horizontal="center" vertical="center" wrapText="1" readingOrder="1"/>
    </xf>
    <xf numFmtId="39" fontId="42" fillId="0" borderId="8" xfId="0" applyNumberFormat="1" applyFont="1" applyBorder="1" applyAlignment="1">
      <alignment horizontal="center" vertical="center" wrapText="1" readingOrder="1"/>
    </xf>
    <xf numFmtId="39" fontId="42" fillId="0" borderId="12" xfId="0" applyNumberFormat="1" applyFont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Border="1" applyAlignment="1">
      <alignment horizontal="center"/>
    </xf>
    <xf numFmtId="0" fontId="42" fillId="0" borderId="43" xfId="0" applyFont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Border="1" applyAlignment="1">
      <alignment horizontal="center"/>
    </xf>
    <xf numFmtId="39" fontId="37" fillId="0" borderId="10" xfId="0" applyNumberFormat="1" applyFont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37" fillId="0" borderId="14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Font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51" fillId="0" borderId="15" xfId="0" applyFont="1" applyBorder="1" applyAlignment="1">
      <alignment horizontal="center" vertical="center" wrapText="1" readingOrder="1"/>
    </xf>
    <xf numFmtId="0" fontId="51" fillId="0" borderId="16" xfId="0" applyFont="1" applyBorder="1" applyAlignment="1">
      <alignment horizontal="center" vertical="center" wrapText="1" readingOrder="1"/>
    </xf>
    <xf numFmtId="0" fontId="42" fillId="0" borderId="16" xfId="0" applyFont="1" applyBorder="1" applyAlignment="1">
      <alignment horizontal="center" vertical="center" wrapText="1" readingOrder="1"/>
    </xf>
    <xf numFmtId="0" fontId="51" fillId="0" borderId="16" xfId="0" applyFont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Border="1" applyAlignment="1">
      <alignment horizontal="center" vertical="center" wrapText="1" readingOrder="1"/>
    </xf>
    <xf numFmtId="39" fontId="42" fillId="0" borderId="16" xfId="0" applyNumberFormat="1" applyFont="1" applyBorder="1" applyAlignment="1">
      <alignment horizontal="center" vertical="center" wrapText="1" readingOrder="1"/>
    </xf>
    <xf numFmtId="39" fontId="42" fillId="0" borderId="17" xfId="0" applyNumberFormat="1" applyFont="1" applyBorder="1" applyAlignment="1">
      <alignment horizontal="center" vertical="center" wrapText="1" readingOrder="1"/>
    </xf>
    <xf numFmtId="0" fontId="3" fillId="0" borderId="20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52" fillId="0" borderId="2" xfId="0" applyFont="1" applyBorder="1" applyAlignment="1">
      <alignment horizontal="center" vertical="center" wrapText="1" readingOrder="1"/>
    </xf>
    <xf numFmtId="0" fontId="52" fillId="0" borderId="10" xfId="0" applyFont="1" applyBorder="1" applyAlignment="1">
      <alignment horizontal="center" vertical="center" wrapText="1" readingOrder="1"/>
    </xf>
    <xf numFmtId="0" fontId="52" fillId="0" borderId="20" xfId="0" applyFont="1" applyBorder="1" applyAlignment="1">
      <alignment horizontal="center" vertical="center" wrapText="1" readingOrder="1"/>
    </xf>
    <xf numFmtId="0" fontId="36" fillId="0" borderId="0" xfId="0" applyFont="1" applyAlignment="1">
      <alignment horizontal="left" vertical="center" wrapText="1" readingOrder="1"/>
    </xf>
    <xf numFmtId="0" fontId="40" fillId="0" borderId="0" xfId="0" applyFont="1" applyAlignment="1">
      <alignment horizontal="left" vertical="center" wrapText="1" readingOrder="1"/>
    </xf>
    <xf numFmtId="0" fontId="36" fillId="0" borderId="23" xfId="0" applyFont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Alignment="1">
      <alignment horizontal="left" vertical="center" readingOrder="1"/>
    </xf>
    <xf numFmtId="0" fontId="36" fillId="0" borderId="16" xfId="0" applyFont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Alignment="1">
      <alignment horizontal="left" vertical="center" readingOrder="1"/>
    </xf>
    <xf numFmtId="0" fontId="51" fillId="0" borderId="54" xfId="0" applyFont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left" vertical="center" wrapText="1" readingOrder="1"/>
    </xf>
    <xf numFmtId="172" fontId="51" fillId="0" borderId="46" xfId="3" applyNumberFormat="1" applyFont="1" applyFill="1" applyBorder="1" applyAlignment="1">
      <alignment horizontal="right" vertical="center" wrapText="1" readingOrder="1"/>
    </xf>
    <xf numFmtId="39" fontId="42" fillId="0" borderId="46" xfId="0" applyNumberFormat="1" applyFont="1" applyBorder="1" applyAlignment="1">
      <alignment horizontal="center" vertical="center" wrapText="1" readingOrder="1"/>
    </xf>
    <xf numFmtId="39" fontId="42" fillId="0" borderId="14" xfId="0" applyNumberFormat="1" applyFont="1" applyBorder="1" applyAlignment="1">
      <alignment horizontal="center" vertical="center" wrapText="1" readingOrder="1"/>
    </xf>
    <xf numFmtId="39" fontId="42" fillId="0" borderId="48" xfId="0" applyNumberFormat="1" applyFont="1" applyBorder="1" applyAlignment="1">
      <alignment horizontal="center" vertical="center" wrapText="1" readingOrder="1"/>
    </xf>
    <xf numFmtId="0" fontId="53" fillId="0" borderId="1" xfId="0" applyFont="1" applyBorder="1" applyAlignment="1">
      <alignment horizontal="right" vertical="center" wrapText="1" readingOrder="1"/>
    </xf>
    <xf numFmtId="173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4" borderId="6" xfId="0" applyNumberFormat="1" applyFont="1" applyFill="1" applyBorder="1" applyAlignment="1">
      <alignment horizontal="center" vertical="center"/>
    </xf>
    <xf numFmtId="4" fontId="45" fillId="4" borderId="7" xfId="0" applyNumberFormat="1" applyFont="1" applyFill="1" applyBorder="1" applyAlignment="1">
      <alignment horizontal="center" vertical="center"/>
    </xf>
    <xf numFmtId="4" fontId="45" fillId="4" borderId="18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0.99757383093289442</c:v>
                </c:pt>
                <c:pt idx="2">
                  <c:v>0.91983862874214917</c:v>
                </c:pt>
                <c:pt idx="3">
                  <c:v>0.98792191470305779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1.0233392709572293</c:v>
                </c:pt>
                <c:pt idx="2">
                  <c:v>0.93122178299834424</c:v>
                </c:pt>
                <c:pt idx="3">
                  <c:v>0.97332412584211703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0.92952228545481252</c:v>
                </c:pt>
                <c:pt idx="1">
                  <c:v>1.0061196730198176</c:v>
                </c:pt>
                <c:pt idx="2">
                  <c:v>0.9236141760890082</c:v>
                </c:pt>
                <c:pt idx="3">
                  <c:v>0.98308014222387552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33689.787873410001</c:v>
                </c:pt>
                <c:pt idx="1">
                  <c:v>33363.826024499998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17151.6034009</c:v>
                </c:pt>
                <c:pt idx="1">
                  <c:v>16313.328199899999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50841.391274310001</c:v>
                </c:pt>
                <c:pt idx="1">
                  <c:v>49677.154224400001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91.50785663605582</c:v>
                </c:pt>
                <c:pt idx="1">
                  <c:v>91.50785663605582</c:v>
                </c:pt>
                <c:pt idx="2">
                  <c:v>90.870396378035593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1">
        <v>2015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</row>
    <row r="2" spans="1:26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</row>
    <row r="3" spans="1:26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3" t="s">
        <v>32</v>
      </c>
      <c r="B5" s="4" t="s">
        <v>33</v>
      </c>
      <c r="C5" s="5" t="s">
        <v>34</v>
      </c>
      <c r="D5" s="3" t="s">
        <v>35</v>
      </c>
      <c r="E5" s="3" t="s">
        <v>36</v>
      </c>
      <c r="F5" s="3" t="s">
        <v>37</v>
      </c>
      <c r="G5" s="3" t="s">
        <v>36</v>
      </c>
      <c r="H5" s="3" t="s">
        <v>36</v>
      </c>
      <c r="I5" s="3"/>
      <c r="J5" s="3"/>
      <c r="K5" s="3"/>
      <c r="L5" s="3" t="s">
        <v>38</v>
      </c>
      <c r="M5" s="3" t="s">
        <v>39</v>
      </c>
      <c r="N5" s="3" t="s">
        <v>40</v>
      </c>
      <c r="O5" s="4" t="s">
        <v>41</v>
      </c>
      <c r="P5" s="6">
        <v>6981000000</v>
      </c>
      <c r="Q5" s="6">
        <v>0</v>
      </c>
      <c r="R5" s="6">
        <v>0</v>
      </c>
      <c r="S5" s="6">
        <v>6981000000</v>
      </c>
      <c r="T5" s="6">
        <v>0</v>
      </c>
      <c r="U5" s="6">
        <v>6981000000</v>
      </c>
      <c r="V5" s="6">
        <v>0</v>
      </c>
      <c r="W5" s="6">
        <v>4026927890</v>
      </c>
      <c r="X5" s="6">
        <v>4022826873</v>
      </c>
      <c r="Y5" s="6">
        <v>4022826873</v>
      </c>
      <c r="Z5" s="6">
        <v>4022826873</v>
      </c>
    </row>
    <row r="6" spans="1:26" ht="22.5" x14ac:dyDescent="0.25">
      <c r="A6" s="3" t="s">
        <v>32</v>
      </c>
      <c r="B6" s="4" t="s">
        <v>33</v>
      </c>
      <c r="C6" s="5" t="s">
        <v>42</v>
      </c>
      <c r="D6" s="3" t="s">
        <v>35</v>
      </c>
      <c r="E6" s="3" t="s">
        <v>36</v>
      </c>
      <c r="F6" s="3" t="s">
        <v>37</v>
      </c>
      <c r="G6" s="3" t="s">
        <v>36</v>
      </c>
      <c r="H6" s="3" t="s">
        <v>43</v>
      </c>
      <c r="I6" s="3"/>
      <c r="J6" s="3"/>
      <c r="K6" s="3"/>
      <c r="L6" s="3" t="s">
        <v>38</v>
      </c>
      <c r="M6" s="3" t="s">
        <v>39</v>
      </c>
      <c r="N6" s="3" t="s">
        <v>40</v>
      </c>
      <c r="O6" s="4" t="s">
        <v>44</v>
      </c>
      <c r="P6" s="6">
        <v>754000000</v>
      </c>
      <c r="Q6" s="6">
        <v>70000000</v>
      </c>
      <c r="R6" s="6">
        <v>0</v>
      </c>
      <c r="S6" s="6">
        <v>824000000</v>
      </c>
      <c r="T6" s="6">
        <v>0</v>
      </c>
      <c r="U6" s="6">
        <v>824000000</v>
      </c>
      <c r="V6" s="6">
        <v>0</v>
      </c>
      <c r="W6" s="6">
        <v>433692227</v>
      </c>
      <c r="X6" s="6">
        <v>433594678</v>
      </c>
      <c r="Y6" s="6">
        <v>433594678</v>
      </c>
      <c r="Z6" s="6">
        <v>433594678</v>
      </c>
    </row>
    <row r="7" spans="1:26" ht="22.5" x14ac:dyDescent="0.25">
      <c r="A7" s="3" t="s">
        <v>32</v>
      </c>
      <c r="B7" s="4" t="s">
        <v>33</v>
      </c>
      <c r="C7" s="5" t="s">
        <v>45</v>
      </c>
      <c r="D7" s="3" t="s">
        <v>35</v>
      </c>
      <c r="E7" s="3" t="s">
        <v>36</v>
      </c>
      <c r="F7" s="3" t="s">
        <v>37</v>
      </c>
      <c r="G7" s="3" t="s">
        <v>36</v>
      </c>
      <c r="H7" s="3" t="s">
        <v>46</v>
      </c>
      <c r="I7" s="3"/>
      <c r="J7" s="3"/>
      <c r="K7" s="3"/>
      <c r="L7" s="3" t="s">
        <v>38</v>
      </c>
      <c r="M7" s="3" t="s">
        <v>39</v>
      </c>
      <c r="N7" s="3" t="s">
        <v>40</v>
      </c>
      <c r="O7" s="4" t="s">
        <v>47</v>
      </c>
      <c r="P7" s="6">
        <v>2191000000</v>
      </c>
      <c r="Q7" s="6">
        <v>0</v>
      </c>
      <c r="R7" s="6">
        <v>100000000</v>
      </c>
      <c r="S7" s="6">
        <v>2091000000</v>
      </c>
      <c r="T7" s="6">
        <v>0</v>
      </c>
      <c r="U7" s="6">
        <v>2091000000</v>
      </c>
      <c r="V7" s="6">
        <v>0</v>
      </c>
      <c r="W7" s="6">
        <v>1002046771</v>
      </c>
      <c r="X7" s="6">
        <v>1001691675</v>
      </c>
      <c r="Y7" s="6">
        <v>1001691675</v>
      </c>
      <c r="Z7" s="6">
        <v>1001691675</v>
      </c>
    </row>
    <row r="8" spans="1:26" ht="33.75" x14ac:dyDescent="0.25">
      <c r="A8" s="3" t="s">
        <v>32</v>
      </c>
      <c r="B8" s="4" t="s">
        <v>33</v>
      </c>
      <c r="C8" s="5" t="s">
        <v>48</v>
      </c>
      <c r="D8" s="3" t="s">
        <v>35</v>
      </c>
      <c r="E8" s="3" t="s">
        <v>36</v>
      </c>
      <c r="F8" s="3" t="s">
        <v>37</v>
      </c>
      <c r="G8" s="3" t="s">
        <v>36</v>
      </c>
      <c r="H8" s="3" t="s">
        <v>49</v>
      </c>
      <c r="I8" s="3"/>
      <c r="J8" s="3"/>
      <c r="K8" s="3"/>
      <c r="L8" s="3" t="s">
        <v>38</v>
      </c>
      <c r="M8" s="3" t="s">
        <v>39</v>
      </c>
      <c r="N8" s="3" t="s">
        <v>40</v>
      </c>
      <c r="O8" s="4" t="s">
        <v>50</v>
      </c>
      <c r="P8" s="6">
        <v>65000000</v>
      </c>
      <c r="Q8" s="6">
        <v>30000000</v>
      </c>
      <c r="R8" s="6">
        <v>0</v>
      </c>
      <c r="S8" s="6">
        <v>95000000</v>
      </c>
      <c r="T8" s="6">
        <v>0</v>
      </c>
      <c r="U8" s="6">
        <v>95000000</v>
      </c>
      <c r="V8" s="6">
        <v>0</v>
      </c>
      <c r="W8" s="6">
        <v>86747527</v>
      </c>
      <c r="X8" s="6">
        <v>86402113</v>
      </c>
      <c r="Y8" s="6">
        <v>86402113</v>
      </c>
      <c r="Z8" s="6">
        <v>86402113</v>
      </c>
    </row>
    <row r="9" spans="1:26" ht="22.5" x14ac:dyDescent="0.25">
      <c r="A9" s="3" t="s">
        <v>32</v>
      </c>
      <c r="B9" s="4" t="s">
        <v>33</v>
      </c>
      <c r="C9" s="5" t="s">
        <v>51</v>
      </c>
      <c r="D9" s="3" t="s">
        <v>35</v>
      </c>
      <c r="E9" s="3" t="s">
        <v>36</v>
      </c>
      <c r="F9" s="3" t="s">
        <v>37</v>
      </c>
      <c r="G9" s="3" t="s">
        <v>52</v>
      </c>
      <c r="H9" s="3"/>
      <c r="I9" s="3"/>
      <c r="J9" s="3"/>
      <c r="K9" s="3"/>
      <c r="L9" s="3" t="s">
        <v>38</v>
      </c>
      <c r="M9" s="3" t="s">
        <v>39</v>
      </c>
      <c r="N9" s="3" t="s">
        <v>40</v>
      </c>
      <c r="O9" s="4" t="s">
        <v>53</v>
      </c>
      <c r="P9" s="6">
        <v>139500000</v>
      </c>
      <c r="Q9" s="6">
        <v>0</v>
      </c>
      <c r="R9" s="6">
        <v>0</v>
      </c>
      <c r="S9" s="6">
        <v>139500000</v>
      </c>
      <c r="T9" s="6">
        <v>0</v>
      </c>
      <c r="U9" s="6">
        <v>91515330</v>
      </c>
      <c r="V9" s="6">
        <v>47984670</v>
      </c>
      <c r="W9" s="6">
        <v>80819474</v>
      </c>
      <c r="X9" s="6">
        <v>34479362</v>
      </c>
      <c r="Y9" s="6">
        <v>31231362</v>
      </c>
      <c r="Z9" s="6">
        <v>29531362</v>
      </c>
    </row>
    <row r="10" spans="1:26" ht="33.75" x14ac:dyDescent="0.25">
      <c r="A10" s="3" t="s">
        <v>32</v>
      </c>
      <c r="B10" s="4" t="s">
        <v>33</v>
      </c>
      <c r="C10" s="5" t="s">
        <v>54</v>
      </c>
      <c r="D10" s="3" t="s">
        <v>35</v>
      </c>
      <c r="E10" s="3" t="s">
        <v>36</v>
      </c>
      <c r="F10" s="3" t="s">
        <v>37</v>
      </c>
      <c r="G10" s="3" t="s">
        <v>46</v>
      </c>
      <c r="H10" s="3"/>
      <c r="I10" s="3"/>
      <c r="J10" s="3"/>
      <c r="K10" s="3"/>
      <c r="L10" s="3" t="s">
        <v>38</v>
      </c>
      <c r="M10" s="3" t="s">
        <v>39</v>
      </c>
      <c r="N10" s="3" t="s">
        <v>40</v>
      </c>
      <c r="O10" s="4" t="s">
        <v>55</v>
      </c>
      <c r="P10" s="6">
        <v>3150000000</v>
      </c>
      <c r="Q10" s="6">
        <v>0</v>
      </c>
      <c r="R10" s="6">
        <v>0</v>
      </c>
      <c r="S10" s="6">
        <v>3150000000</v>
      </c>
      <c r="T10" s="6">
        <v>0</v>
      </c>
      <c r="U10" s="6">
        <v>3150000000</v>
      </c>
      <c r="V10" s="6">
        <v>0</v>
      </c>
      <c r="W10" s="6">
        <v>1765169669</v>
      </c>
      <c r="X10" s="6">
        <v>1765108469</v>
      </c>
      <c r="Y10" s="6">
        <v>1765108469</v>
      </c>
      <c r="Z10" s="6">
        <v>1765108469</v>
      </c>
    </row>
    <row r="11" spans="1:26" x14ac:dyDescent="0.25">
      <c r="A11" s="3"/>
      <c r="B11" s="4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2.5" x14ac:dyDescent="0.25">
      <c r="A12" s="3" t="s">
        <v>32</v>
      </c>
      <c r="B12" s="4" t="s">
        <v>33</v>
      </c>
      <c r="C12" s="5" t="s">
        <v>56</v>
      </c>
      <c r="D12" s="3" t="s">
        <v>35</v>
      </c>
      <c r="E12" s="3" t="s">
        <v>52</v>
      </c>
      <c r="F12" s="3" t="s">
        <v>37</v>
      </c>
      <c r="G12" s="3" t="s">
        <v>57</v>
      </c>
      <c r="H12" s="3"/>
      <c r="I12" s="3"/>
      <c r="J12" s="3"/>
      <c r="K12" s="3"/>
      <c r="L12" s="3" t="s">
        <v>38</v>
      </c>
      <c r="M12" s="3" t="s">
        <v>39</v>
      </c>
      <c r="N12" s="3" t="s">
        <v>40</v>
      </c>
      <c r="O12" s="4" t="s">
        <v>58</v>
      </c>
      <c r="P12" s="6">
        <v>24000000</v>
      </c>
      <c r="Q12" s="6">
        <v>3850000</v>
      </c>
      <c r="R12" s="6">
        <v>0</v>
      </c>
      <c r="S12" s="6">
        <v>27850000</v>
      </c>
      <c r="T12" s="6">
        <v>0</v>
      </c>
      <c r="U12" s="6">
        <v>26987000</v>
      </c>
      <c r="V12" s="6">
        <v>863000</v>
      </c>
      <c r="W12" s="6">
        <v>26987000</v>
      </c>
      <c r="X12" s="6">
        <v>26987000</v>
      </c>
      <c r="Y12" s="6">
        <v>26987000</v>
      </c>
      <c r="Z12" s="6">
        <v>26987000</v>
      </c>
    </row>
    <row r="13" spans="1:26" ht="22.5" x14ac:dyDescent="0.25">
      <c r="A13" s="3" t="s">
        <v>32</v>
      </c>
      <c r="B13" s="4" t="s">
        <v>33</v>
      </c>
      <c r="C13" s="5" t="s">
        <v>59</v>
      </c>
      <c r="D13" s="3" t="s">
        <v>35</v>
      </c>
      <c r="E13" s="3" t="s">
        <v>52</v>
      </c>
      <c r="F13" s="3" t="s">
        <v>37</v>
      </c>
      <c r="G13" s="3" t="s">
        <v>43</v>
      </c>
      <c r="H13" s="3"/>
      <c r="I13" s="3"/>
      <c r="J13" s="3"/>
      <c r="K13" s="3"/>
      <c r="L13" s="3" t="s">
        <v>38</v>
      </c>
      <c r="M13" s="3" t="s">
        <v>39</v>
      </c>
      <c r="N13" s="3" t="s">
        <v>40</v>
      </c>
      <c r="O13" s="4" t="s">
        <v>60</v>
      </c>
      <c r="P13" s="6">
        <v>1954759800</v>
      </c>
      <c r="Q13" s="6">
        <v>0</v>
      </c>
      <c r="R13" s="6">
        <v>3850000</v>
      </c>
      <c r="S13" s="6">
        <v>1950909800</v>
      </c>
      <c r="T13" s="6">
        <v>0</v>
      </c>
      <c r="U13" s="6">
        <v>1795978667.79</v>
      </c>
      <c r="V13" s="6">
        <v>154931132.21000001</v>
      </c>
      <c r="W13" s="6">
        <v>1486303470.22</v>
      </c>
      <c r="X13" s="6">
        <v>825706417.50999999</v>
      </c>
      <c r="Y13" s="6">
        <v>821231804.50999999</v>
      </c>
      <c r="Z13" s="6">
        <v>821229735.36000001</v>
      </c>
    </row>
    <row r="14" spans="1:26" x14ac:dyDescent="0.25">
      <c r="A14" s="3"/>
      <c r="B14" s="4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2.5" x14ac:dyDescent="0.25">
      <c r="A15" s="3" t="s">
        <v>32</v>
      </c>
      <c r="B15" s="4" t="s">
        <v>33</v>
      </c>
      <c r="C15" s="5" t="s">
        <v>61</v>
      </c>
      <c r="D15" s="3" t="s">
        <v>35</v>
      </c>
      <c r="E15" s="3" t="s">
        <v>57</v>
      </c>
      <c r="F15" s="3" t="s">
        <v>52</v>
      </c>
      <c r="G15" s="3" t="s">
        <v>36</v>
      </c>
      <c r="H15" s="3" t="s">
        <v>36</v>
      </c>
      <c r="I15" s="3"/>
      <c r="J15" s="3"/>
      <c r="K15" s="3"/>
      <c r="L15" s="3" t="s">
        <v>38</v>
      </c>
      <c r="M15" s="3" t="s">
        <v>62</v>
      </c>
      <c r="N15" s="3" t="s">
        <v>63</v>
      </c>
      <c r="O15" s="4" t="s">
        <v>64</v>
      </c>
      <c r="P15" s="6">
        <v>29265000</v>
      </c>
      <c r="Q15" s="6">
        <v>0</v>
      </c>
      <c r="R15" s="6">
        <v>0</v>
      </c>
      <c r="S15" s="6">
        <v>29265000</v>
      </c>
      <c r="T15" s="6">
        <v>0</v>
      </c>
      <c r="U15" s="6">
        <v>0</v>
      </c>
      <c r="V15" s="6">
        <v>29265000</v>
      </c>
      <c r="W15" s="6">
        <v>0</v>
      </c>
      <c r="X15" s="6">
        <v>0</v>
      </c>
      <c r="Y15" s="6">
        <v>0</v>
      </c>
      <c r="Z15" s="6">
        <v>0</v>
      </c>
    </row>
    <row r="16" spans="1:26" ht="22.5" x14ac:dyDescent="0.25">
      <c r="A16" s="3" t="s">
        <v>32</v>
      </c>
      <c r="B16" s="4" t="s">
        <v>33</v>
      </c>
      <c r="C16" s="5" t="s">
        <v>65</v>
      </c>
      <c r="D16" s="3" t="s">
        <v>35</v>
      </c>
      <c r="E16" s="3" t="s">
        <v>57</v>
      </c>
      <c r="F16" s="3" t="s">
        <v>46</v>
      </c>
      <c r="G16" s="3" t="s">
        <v>36</v>
      </c>
      <c r="H16" s="3" t="s">
        <v>36</v>
      </c>
      <c r="I16" s="3"/>
      <c r="J16" s="3"/>
      <c r="K16" s="3"/>
      <c r="L16" s="3" t="s">
        <v>38</v>
      </c>
      <c r="M16" s="3" t="s">
        <v>39</v>
      </c>
      <c r="N16" s="3" t="s">
        <v>40</v>
      </c>
      <c r="O16" s="4" t="s">
        <v>66</v>
      </c>
      <c r="P16" s="6">
        <v>189000000</v>
      </c>
      <c r="Q16" s="6">
        <v>0</v>
      </c>
      <c r="R16" s="6">
        <v>0</v>
      </c>
      <c r="S16" s="6">
        <v>189000000</v>
      </c>
      <c r="T16" s="6">
        <v>0</v>
      </c>
      <c r="U16" s="6">
        <v>189000000</v>
      </c>
      <c r="V16" s="6">
        <v>0</v>
      </c>
      <c r="W16" s="6">
        <v>98356082</v>
      </c>
      <c r="X16" s="6">
        <v>98356082</v>
      </c>
      <c r="Y16" s="6">
        <v>98356082</v>
      </c>
      <c r="Z16" s="6">
        <v>98356082</v>
      </c>
    </row>
    <row r="17" spans="1:26" ht="22.5" x14ac:dyDescent="0.25">
      <c r="A17" s="3" t="s">
        <v>32</v>
      </c>
      <c r="B17" s="4" t="s">
        <v>33</v>
      </c>
      <c r="C17" s="5" t="s">
        <v>67</v>
      </c>
      <c r="D17" s="3" t="s">
        <v>35</v>
      </c>
      <c r="E17" s="3" t="s">
        <v>57</v>
      </c>
      <c r="F17" s="3" t="s">
        <v>68</v>
      </c>
      <c r="G17" s="3" t="s">
        <v>36</v>
      </c>
      <c r="H17" s="3" t="s">
        <v>36</v>
      </c>
      <c r="I17" s="3"/>
      <c r="J17" s="3"/>
      <c r="K17" s="3"/>
      <c r="L17" s="3" t="s">
        <v>38</v>
      </c>
      <c r="M17" s="3" t="s">
        <v>39</v>
      </c>
      <c r="N17" s="3" t="s">
        <v>40</v>
      </c>
      <c r="O17" s="4" t="s">
        <v>69</v>
      </c>
      <c r="P17" s="6">
        <v>361044000</v>
      </c>
      <c r="Q17" s="6">
        <v>0</v>
      </c>
      <c r="R17" s="6">
        <v>0</v>
      </c>
      <c r="S17" s="6">
        <v>361044000</v>
      </c>
      <c r="T17" s="6">
        <v>0</v>
      </c>
      <c r="U17" s="6">
        <v>0</v>
      </c>
      <c r="V17" s="6">
        <v>361044000</v>
      </c>
      <c r="W17" s="6">
        <v>0</v>
      </c>
      <c r="X17" s="6">
        <v>0</v>
      </c>
      <c r="Y17" s="6">
        <v>0</v>
      </c>
      <c r="Z17" s="6">
        <v>0</v>
      </c>
    </row>
    <row r="18" spans="1:26" x14ac:dyDescent="0.25">
      <c r="A18" s="3"/>
      <c r="B18" s="4"/>
      <c r="C18" s="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3.75" x14ac:dyDescent="0.25">
      <c r="A19" s="3" t="s">
        <v>32</v>
      </c>
      <c r="B19" s="4" t="s">
        <v>33</v>
      </c>
      <c r="C19" s="5" t="s">
        <v>70</v>
      </c>
      <c r="D19" s="3" t="s">
        <v>71</v>
      </c>
      <c r="E19" s="3" t="s">
        <v>72</v>
      </c>
      <c r="F19" s="3" t="s">
        <v>73</v>
      </c>
      <c r="G19" s="3" t="s">
        <v>36</v>
      </c>
      <c r="H19" s="3" t="s">
        <v>1</v>
      </c>
      <c r="I19" s="3" t="s">
        <v>1</v>
      </c>
      <c r="J19" s="3" t="s">
        <v>1</v>
      </c>
      <c r="K19" s="3" t="s">
        <v>1</v>
      </c>
      <c r="L19" s="3" t="s">
        <v>38</v>
      </c>
      <c r="M19" s="3" t="s">
        <v>62</v>
      </c>
      <c r="N19" s="3" t="s">
        <v>40</v>
      </c>
      <c r="O19" s="4" t="s">
        <v>74</v>
      </c>
      <c r="P19" s="6">
        <v>100000000</v>
      </c>
      <c r="Q19" s="6">
        <v>0</v>
      </c>
      <c r="R19" s="6">
        <v>0</v>
      </c>
      <c r="S19" s="6">
        <v>100000000</v>
      </c>
      <c r="T19" s="6">
        <v>0</v>
      </c>
      <c r="U19" s="6">
        <v>98785000.409999996</v>
      </c>
      <c r="V19" s="6">
        <v>1214999.5900000001</v>
      </c>
      <c r="W19" s="6">
        <v>98284996.409999996</v>
      </c>
      <c r="X19" s="6">
        <v>64501959.93</v>
      </c>
      <c r="Y19" s="6">
        <v>58568263.130000003</v>
      </c>
      <c r="Z19" s="6">
        <v>58568263.130000003</v>
      </c>
    </row>
    <row r="20" spans="1:26" x14ac:dyDescent="0.25">
      <c r="A20" s="3"/>
      <c r="B20" s="4"/>
      <c r="C20" s="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56.25" x14ac:dyDescent="0.25">
      <c r="A21" s="3" t="s">
        <v>32</v>
      </c>
      <c r="B21" s="4" t="s">
        <v>33</v>
      </c>
      <c r="C21" s="5" t="s">
        <v>75</v>
      </c>
      <c r="D21" s="3" t="s">
        <v>71</v>
      </c>
      <c r="E21" s="3" t="s">
        <v>76</v>
      </c>
      <c r="F21" s="3" t="s">
        <v>73</v>
      </c>
      <c r="G21" s="3" t="s">
        <v>43</v>
      </c>
      <c r="H21" s="3" t="s">
        <v>1</v>
      </c>
      <c r="I21" s="3" t="s">
        <v>1</v>
      </c>
      <c r="J21" s="3" t="s">
        <v>1</v>
      </c>
      <c r="K21" s="3" t="s">
        <v>1</v>
      </c>
      <c r="L21" s="3" t="s">
        <v>38</v>
      </c>
      <c r="M21" s="3" t="s">
        <v>62</v>
      </c>
      <c r="N21" s="3" t="s">
        <v>40</v>
      </c>
      <c r="O21" s="4" t="s">
        <v>77</v>
      </c>
      <c r="P21" s="6">
        <v>2430000000</v>
      </c>
      <c r="Q21" s="6">
        <v>0</v>
      </c>
      <c r="R21" s="6">
        <v>0</v>
      </c>
      <c r="S21" s="6">
        <v>2430000000</v>
      </c>
      <c r="T21" s="6">
        <v>0</v>
      </c>
      <c r="U21" s="6">
        <v>2424120000</v>
      </c>
      <c r="V21" s="6">
        <v>5880000</v>
      </c>
      <c r="W21" s="6">
        <v>1394923167</v>
      </c>
      <c r="X21" s="6">
        <v>1394839567</v>
      </c>
      <c r="Y21" s="6">
        <v>1394839567</v>
      </c>
      <c r="Z21" s="6">
        <v>1384892867</v>
      </c>
    </row>
    <row r="22" spans="1:26" ht="56.25" x14ac:dyDescent="0.25">
      <c r="A22" s="3" t="s">
        <v>32</v>
      </c>
      <c r="B22" s="4" t="s">
        <v>33</v>
      </c>
      <c r="C22" s="5" t="s">
        <v>75</v>
      </c>
      <c r="D22" s="3" t="s">
        <v>71</v>
      </c>
      <c r="E22" s="3" t="s">
        <v>76</v>
      </c>
      <c r="F22" s="3" t="s">
        <v>73</v>
      </c>
      <c r="G22" s="3" t="s">
        <v>43</v>
      </c>
      <c r="H22" s="3" t="s">
        <v>1</v>
      </c>
      <c r="I22" s="3" t="s">
        <v>1</v>
      </c>
      <c r="J22" s="3" t="s">
        <v>1</v>
      </c>
      <c r="K22" s="3" t="s">
        <v>1</v>
      </c>
      <c r="L22" s="3" t="s">
        <v>38</v>
      </c>
      <c r="M22" s="3" t="s">
        <v>62</v>
      </c>
      <c r="N22" s="3" t="s">
        <v>63</v>
      </c>
      <c r="O22" s="4" t="s">
        <v>77</v>
      </c>
      <c r="P22" s="6">
        <v>0</v>
      </c>
      <c r="Q22" s="6">
        <v>3500000000</v>
      </c>
      <c r="R22" s="6">
        <v>0</v>
      </c>
      <c r="S22" s="6">
        <v>3500000000</v>
      </c>
      <c r="T22" s="6">
        <v>0</v>
      </c>
      <c r="U22" s="6">
        <v>2382220746</v>
      </c>
      <c r="V22" s="6">
        <v>1117779254</v>
      </c>
      <c r="W22" s="6">
        <v>2128584770.05</v>
      </c>
      <c r="X22" s="6">
        <v>335456719.05000001</v>
      </c>
      <c r="Y22" s="6">
        <v>335456719.05000001</v>
      </c>
      <c r="Z22" s="6">
        <v>335456719.05000001</v>
      </c>
    </row>
    <row r="23" spans="1:26" ht="56.25" x14ac:dyDescent="0.25">
      <c r="A23" s="3" t="s">
        <v>32</v>
      </c>
      <c r="B23" s="4" t="s">
        <v>33</v>
      </c>
      <c r="C23" s="5" t="s">
        <v>75</v>
      </c>
      <c r="D23" s="3" t="s">
        <v>71</v>
      </c>
      <c r="E23" s="3" t="s">
        <v>76</v>
      </c>
      <c r="F23" s="3" t="s">
        <v>73</v>
      </c>
      <c r="G23" s="3" t="s">
        <v>43</v>
      </c>
      <c r="H23" s="3" t="s">
        <v>1</v>
      </c>
      <c r="I23" s="3" t="s">
        <v>1</v>
      </c>
      <c r="J23" s="3" t="s">
        <v>1</v>
      </c>
      <c r="K23" s="3" t="s">
        <v>1</v>
      </c>
      <c r="L23" s="3" t="s">
        <v>38</v>
      </c>
      <c r="M23" s="3" t="s">
        <v>78</v>
      </c>
      <c r="N23" s="3" t="s">
        <v>63</v>
      </c>
      <c r="O23" s="4" t="s">
        <v>77</v>
      </c>
      <c r="P23" s="6">
        <v>0</v>
      </c>
      <c r="Q23" s="6">
        <v>281001500</v>
      </c>
      <c r="R23" s="6">
        <v>0</v>
      </c>
      <c r="S23" s="6">
        <v>281001500</v>
      </c>
      <c r="T23" s="6">
        <v>0</v>
      </c>
      <c r="U23" s="6">
        <v>0</v>
      </c>
      <c r="V23" s="6">
        <v>281001500</v>
      </c>
      <c r="W23" s="6">
        <v>0</v>
      </c>
      <c r="X23" s="6">
        <v>0</v>
      </c>
      <c r="Y23" s="6">
        <v>0</v>
      </c>
      <c r="Z23" s="6">
        <v>0</v>
      </c>
    </row>
    <row r="24" spans="1:26" ht="56.25" x14ac:dyDescent="0.25">
      <c r="A24" s="3" t="s">
        <v>32</v>
      </c>
      <c r="B24" s="4" t="s">
        <v>33</v>
      </c>
      <c r="C24" s="5" t="s">
        <v>75</v>
      </c>
      <c r="D24" s="3" t="s">
        <v>71</v>
      </c>
      <c r="E24" s="3" t="s">
        <v>76</v>
      </c>
      <c r="F24" s="3" t="s">
        <v>73</v>
      </c>
      <c r="G24" s="3" t="s">
        <v>43</v>
      </c>
      <c r="H24" s="3" t="s">
        <v>1</v>
      </c>
      <c r="I24" s="3" t="s">
        <v>1</v>
      </c>
      <c r="J24" s="3" t="s">
        <v>1</v>
      </c>
      <c r="K24" s="3" t="s">
        <v>1</v>
      </c>
      <c r="L24" s="3" t="s">
        <v>79</v>
      </c>
      <c r="M24" s="3" t="s">
        <v>80</v>
      </c>
      <c r="N24" s="3" t="s">
        <v>40</v>
      </c>
      <c r="O24" s="4" t="s">
        <v>77</v>
      </c>
      <c r="P24" s="6">
        <v>0</v>
      </c>
      <c r="Q24" s="6">
        <v>281001500</v>
      </c>
      <c r="R24" s="6">
        <v>281001500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</row>
    <row r="25" spans="1:26" x14ac:dyDescent="0.25">
      <c r="A25" s="3"/>
      <c r="B25" s="4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45" x14ac:dyDescent="0.25">
      <c r="A26" s="3" t="s">
        <v>32</v>
      </c>
      <c r="B26" s="4" t="s">
        <v>33</v>
      </c>
      <c r="C26" s="5" t="s">
        <v>81</v>
      </c>
      <c r="D26" s="3" t="s">
        <v>71</v>
      </c>
      <c r="E26" s="3" t="s">
        <v>82</v>
      </c>
      <c r="F26" s="3" t="s">
        <v>73</v>
      </c>
      <c r="G26" s="3" t="s">
        <v>39</v>
      </c>
      <c r="H26" s="3" t="s">
        <v>1</v>
      </c>
      <c r="I26" s="3" t="s">
        <v>1</v>
      </c>
      <c r="J26" s="3" t="s">
        <v>1</v>
      </c>
      <c r="K26" s="3" t="s">
        <v>1</v>
      </c>
      <c r="L26" s="3" t="s">
        <v>38</v>
      </c>
      <c r="M26" s="3" t="s">
        <v>62</v>
      </c>
      <c r="N26" s="3" t="s">
        <v>40</v>
      </c>
      <c r="O26" s="4" t="s">
        <v>83</v>
      </c>
      <c r="P26" s="6">
        <v>2983069280</v>
      </c>
      <c r="Q26" s="6">
        <v>0</v>
      </c>
      <c r="R26" s="6">
        <v>0</v>
      </c>
      <c r="S26" s="6">
        <v>2983069280</v>
      </c>
      <c r="T26" s="6">
        <v>0</v>
      </c>
      <c r="U26" s="6">
        <v>2141072361</v>
      </c>
      <c r="V26" s="6">
        <v>841996919</v>
      </c>
      <c r="W26" s="6">
        <v>1372565872</v>
      </c>
      <c r="X26" s="6">
        <v>869039498</v>
      </c>
      <c r="Y26" s="6">
        <v>869039498</v>
      </c>
      <c r="Z26" s="6">
        <v>862359083</v>
      </c>
    </row>
    <row r="27" spans="1:26" x14ac:dyDescent="0.25">
      <c r="A27" s="3" t="s">
        <v>1</v>
      </c>
      <c r="B27" s="4" t="s">
        <v>1</v>
      </c>
      <c r="C27" s="5" t="s">
        <v>1</v>
      </c>
      <c r="D27" s="3" t="s">
        <v>1</v>
      </c>
      <c r="E27" s="3" t="s">
        <v>1</v>
      </c>
      <c r="F27" s="3" t="s">
        <v>1</v>
      </c>
      <c r="G27" s="3" t="s">
        <v>1</v>
      </c>
      <c r="H27" s="3" t="s">
        <v>1</v>
      </c>
      <c r="I27" s="3" t="s">
        <v>1</v>
      </c>
      <c r="J27" s="3" t="s">
        <v>1</v>
      </c>
      <c r="K27" s="3" t="s">
        <v>1</v>
      </c>
      <c r="L27" s="3" t="s">
        <v>1</v>
      </c>
      <c r="M27" s="3" t="s">
        <v>1</v>
      </c>
      <c r="N27" s="3" t="s">
        <v>1</v>
      </c>
      <c r="O27" s="4" t="s">
        <v>1</v>
      </c>
      <c r="P27" s="6">
        <v>21351638080</v>
      </c>
      <c r="Q27" s="6">
        <v>4165853000</v>
      </c>
      <c r="R27" s="6">
        <v>384851500</v>
      </c>
      <c r="S27" s="6">
        <v>25132639580</v>
      </c>
      <c r="T27" s="6">
        <v>0</v>
      </c>
      <c r="U27" s="6">
        <v>22290679105.200001</v>
      </c>
      <c r="V27" s="6">
        <v>2841960474.8000002</v>
      </c>
      <c r="W27" s="6">
        <v>14001408915.68</v>
      </c>
      <c r="X27" s="6">
        <v>10958990413.49</v>
      </c>
      <c r="Y27" s="6">
        <v>10945334103.690001</v>
      </c>
      <c r="Z27" s="6">
        <v>10927004919.540001</v>
      </c>
    </row>
    <row r="28" spans="1:26" ht="13.5" customHeight="1" x14ac:dyDescent="0.25"/>
    <row r="30" spans="1:26" x14ac:dyDescent="0.25">
      <c r="O30" s="18" t="s">
        <v>333</v>
      </c>
    </row>
    <row r="31" spans="1:26" x14ac:dyDescent="0.25">
      <c r="O31" s="19"/>
    </row>
    <row r="32" spans="1:26" x14ac:dyDescent="0.25">
      <c r="O32" s="20" t="s">
        <v>334</v>
      </c>
    </row>
    <row r="33" spans="15:15" x14ac:dyDescent="0.25">
      <c r="O33" s="20" t="s">
        <v>335</v>
      </c>
    </row>
    <row r="34" spans="15:15" x14ac:dyDescent="0.25">
      <c r="O34" s="20" t="s">
        <v>336</v>
      </c>
    </row>
    <row r="35" spans="15:15" x14ac:dyDescent="0.25">
      <c r="O35" s="18" t="s">
        <v>337</v>
      </c>
    </row>
    <row r="36" spans="15:15" x14ac:dyDescent="0.25">
      <c r="O36" s="19"/>
    </row>
    <row r="37" spans="15:15" x14ac:dyDescent="0.25">
      <c r="O37" s="20" t="s">
        <v>338</v>
      </c>
    </row>
    <row r="38" spans="15:15" x14ac:dyDescent="0.25">
      <c r="O38" s="20" t="s">
        <v>339</v>
      </c>
    </row>
    <row r="39" spans="15:15" x14ac:dyDescent="0.25">
      <c r="O39" s="18" t="s">
        <v>340</v>
      </c>
    </row>
    <row r="40" spans="15:15" x14ac:dyDescent="0.25">
      <c r="O40" s="18"/>
    </row>
    <row r="41" spans="15:15" x14ac:dyDescent="0.25">
      <c r="O41" s="21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1">
        <v>2015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</row>
    <row r="2" spans="1:26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</row>
    <row r="3" spans="1:26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3" t="s">
        <v>32</v>
      </c>
      <c r="B5" s="4" t="s">
        <v>33</v>
      </c>
      <c r="C5" s="5" t="s">
        <v>84</v>
      </c>
      <c r="D5" s="3" t="s">
        <v>35</v>
      </c>
      <c r="E5" s="3" t="s">
        <v>36</v>
      </c>
      <c r="F5" s="3" t="s">
        <v>37</v>
      </c>
      <c r="G5" s="3" t="s">
        <v>36</v>
      </c>
      <c r="H5" s="3" t="s">
        <v>36</v>
      </c>
      <c r="I5" s="3" t="s">
        <v>36</v>
      </c>
      <c r="J5" s="3"/>
      <c r="K5" s="3"/>
      <c r="L5" s="3" t="s">
        <v>38</v>
      </c>
      <c r="M5" s="3" t="s">
        <v>39</v>
      </c>
      <c r="N5" s="3" t="s">
        <v>40</v>
      </c>
      <c r="O5" s="4" t="s">
        <v>85</v>
      </c>
      <c r="P5" s="6">
        <v>6465900000</v>
      </c>
      <c r="Q5" s="6">
        <v>0</v>
      </c>
      <c r="R5" s="6">
        <v>0</v>
      </c>
      <c r="S5" s="6">
        <v>6465900000</v>
      </c>
      <c r="T5" s="6">
        <v>0</v>
      </c>
      <c r="U5" s="6">
        <v>6465900000</v>
      </c>
      <c r="V5" s="6">
        <v>0</v>
      </c>
      <c r="W5" s="6">
        <v>3718048178</v>
      </c>
      <c r="X5" s="6">
        <v>3713947161</v>
      </c>
      <c r="Y5" s="6">
        <v>3713947161</v>
      </c>
      <c r="Z5" s="6">
        <v>3713947161</v>
      </c>
    </row>
    <row r="6" spans="1:26" ht="22.5" x14ac:dyDescent="0.25">
      <c r="A6" s="3" t="s">
        <v>32</v>
      </c>
      <c r="B6" s="4" t="s">
        <v>33</v>
      </c>
      <c r="C6" s="5" t="s">
        <v>86</v>
      </c>
      <c r="D6" s="3" t="s">
        <v>35</v>
      </c>
      <c r="E6" s="3" t="s">
        <v>36</v>
      </c>
      <c r="F6" s="3" t="s">
        <v>37</v>
      </c>
      <c r="G6" s="3" t="s">
        <v>36</v>
      </c>
      <c r="H6" s="3" t="s">
        <v>36</v>
      </c>
      <c r="I6" s="3" t="s">
        <v>52</v>
      </c>
      <c r="J6" s="3"/>
      <c r="K6" s="3"/>
      <c r="L6" s="3" t="s">
        <v>38</v>
      </c>
      <c r="M6" s="3" t="s">
        <v>39</v>
      </c>
      <c r="N6" s="3" t="s">
        <v>40</v>
      </c>
      <c r="O6" s="4" t="s">
        <v>87</v>
      </c>
      <c r="P6" s="6">
        <v>430000000</v>
      </c>
      <c r="Q6" s="6">
        <v>0</v>
      </c>
      <c r="R6" s="6">
        <v>0</v>
      </c>
      <c r="S6" s="6">
        <v>430000000</v>
      </c>
      <c r="T6" s="6">
        <v>0</v>
      </c>
      <c r="U6" s="6">
        <v>430000000</v>
      </c>
      <c r="V6" s="6">
        <v>0</v>
      </c>
      <c r="W6" s="6">
        <v>263220696</v>
      </c>
      <c r="X6" s="6">
        <v>263220696</v>
      </c>
      <c r="Y6" s="6">
        <v>263220696</v>
      </c>
      <c r="Z6" s="6">
        <v>263220696</v>
      </c>
    </row>
    <row r="7" spans="1:26" ht="22.5" x14ac:dyDescent="0.25">
      <c r="A7" s="3" t="s">
        <v>32</v>
      </c>
      <c r="B7" s="4" t="s">
        <v>33</v>
      </c>
      <c r="C7" s="5" t="s">
        <v>88</v>
      </c>
      <c r="D7" s="3" t="s">
        <v>35</v>
      </c>
      <c r="E7" s="3" t="s">
        <v>36</v>
      </c>
      <c r="F7" s="3" t="s">
        <v>37</v>
      </c>
      <c r="G7" s="3" t="s">
        <v>36</v>
      </c>
      <c r="H7" s="3" t="s">
        <v>36</v>
      </c>
      <c r="I7" s="3" t="s">
        <v>43</v>
      </c>
      <c r="J7" s="3"/>
      <c r="K7" s="3"/>
      <c r="L7" s="3" t="s">
        <v>38</v>
      </c>
      <c r="M7" s="3" t="s">
        <v>39</v>
      </c>
      <c r="N7" s="3" t="s">
        <v>40</v>
      </c>
      <c r="O7" s="4" t="s">
        <v>89</v>
      </c>
      <c r="P7" s="6">
        <v>84000000</v>
      </c>
      <c r="Q7" s="6">
        <v>0</v>
      </c>
      <c r="R7" s="6">
        <v>0</v>
      </c>
      <c r="S7" s="6">
        <v>84000000</v>
      </c>
      <c r="T7" s="6">
        <v>0</v>
      </c>
      <c r="U7" s="6">
        <v>84000000</v>
      </c>
      <c r="V7" s="6">
        <v>0</v>
      </c>
      <c r="W7" s="6">
        <v>45065732</v>
      </c>
      <c r="X7" s="6">
        <v>45065732</v>
      </c>
      <c r="Y7" s="6">
        <v>45065732</v>
      </c>
      <c r="Z7" s="6">
        <v>45065732</v>
      </c>
    </row>
    <row r="8" spans="1:26" ht="22.5" x14ac:dyDescent="0.25">
      <c r="A8" s="3" t="s">
        <v>32</v>
      </c>
      <c r="B8" s="4" t="s">
        <v>33</v>
      </c>
      <c r="C8" s="5" t="s">
        <v>90</v>
      </c>
      <c r="D8" s="3" t="s">
        <v>35</v>
      </c>
      <c r="E8" s="3" t="s">
        <v>36</v>
      </c>
      <c r="F8" s="3" t="s">
        <v>37</v>
      </c>
      <c r="G8" s="3" t="s">
        <v>36</v>
      </c>
      <c r="H8" s="3" t="s">
        <v>36</v>
      </c>
      <c r="I8" s="3" t="s">
        <v>91</v>
      </c>
      <c r="J8" s="3"/>
      <c r="K8" s="3"/>
      <c r="L8" s="3" t="s">
        <v>38</v>
      </c>
      <c r="M8" s="3" t="s">
        <v>39</v>
      </c>
      <c r="N8" s="3" t="s">
        <v>40</v>
      </c>
      <c r="O8" s="4" t="s">
        <v>47</v>
      </c>
      <c r="P8" s="6">
        <v>1100000</v>
      </c>
      <c r="Q8" s="6">
        <v>0</v>
      </c>
      <c r="R8" s="6">
        <v>0</v>
      </c>
      <c r="S8" s="6">
        <v>1100000</v>
      </c>
      <c r="T8" s="6">
        <v>0</v>
      </c>
      <c r="U8" s="6">
        <v>1100000</v>
      </c>
      <c r="V8" s="6">
        <v>0</v>
      </c>
      <c r="W8" s="6">
        <v>593284</v>
      </c>
      <c r="X8" s="6">
        <v>593284</v>
      </c>
      <c r="Y8" s="6">
        <v>593284</v>
      </c>
      <c r="Z8" s="6">
        <v>593284</v>
      </c>
    </row>
    <row r="9" spans="1:26" ht="22.5" x14ac:dyDescent="0.25">
      <c r="A9" s="3" t="s">
        <v>32</v>
      </c>
      <c r="B9" s="4" t="s">
        <v>33</v>
      </c>
      <c r="C9" s="5" t="s">
        <v>92</v>
      </c>
      <c r="D9" s="3" t="s">
        <v>35</v>
      </c>
      <c r="E9" s="3" t="s">
        <v>36</v>
      </c>
      <c r="F9" s="3" t="s">
        <v>37</v>
      </c>
      <c r="G9" s="3" t="s">
        <v>36</v>
      </c>
      <c r="H9" s="3" t="s">
        <v>43</v>
      </c>
      <c r="I9" s="3" t="s">
        <v>36</v>
      </c>
      <c r="J9" s="3"/>
      <c r="K9" s="3"/>
      <c r="L9" s="3" t="s">
        <v>38</v>
      </c>
      <c r="M9" s="3" t="s">
        <v>39</v>
      </c>
      <c r="N9" s="3" t="s">
        <v>40</v>
      </c>
      <c r="O9" s="4" t="s">
        <v>93</v>
      </c>
      <c r="P9" s="6">
        <v>330700000</v>
      </c>
      <c r="Q9" s="6">
        <v>70000000</v>
      </c>
      <c r="R9" s="6">
        <v>0</v>
      </c>
      <c r="S9" s="6">
        <v>400700000</v>
      </c>
      <c r="T9" s="6">
        <v>0</v>
      </c>
      <c r="U9" s="6">
        <v>400700000</v>
      </c>
      <c r="V9" s="6">
        <v>0</v>
      </c>
      <c r="W9" s="6">
        <v>237851482</v>
      </c>
      <c r="X9" s="6">
        <v>237851482</v>
      </c>
      <c r="Y9" s="6">
        <v>237851482</v>
      </c>
      <c r="Z9" s="6">
        <v>237851482</v>
      </c>
    </row>
    <row r="10" spans="1:26" ht="22.5" x14ac:dyDescent="0.25">
      <c r="A10" s="3" t="s">
        <v>32</v>
      </c>
      <c r="B10" s="4" t="s">
        <v>33</v>
      </c>
      <c r="C10" s="5" t="s">
        <v>94</v>
      </c>
      <c r="D10" s="3" t="s">
        <v>35</v>
      </c>
      <c r="E10" s="3" t="s">
        <v>36</v>
      </c>
      <c r="F10" s="3" t="s">
        <v>37</v>
      </c>
      <c r="G10" s="3" t="s">
        <v>36</v>
      </c>
      <c r="H10" s="3" t="s">
        <v>43</v>
      </c>
      <c r="I10" s="3" t="s">
        <v>52</v>
      </c>
      <c r="J10" s="3"/>
      <c r="K10" s="3"/>
      <c r="L10" s="3" t="s">
        <v>38</v>
      </c>
      <c r="M10" s="3" t="s">
        <v>39</v>
      </c>
      <c r="N10" s="3" t="s">
        <v>40</v>
      </c>
      <c r="O10" s="4" t="s">
        <v>95</v>
      </c>
      <c r="P10" s="6">
        <v>423300000</v>
      </c>
      <c r="Q10" s="6">
        <v>0</v>
      </c>
      <c r="R10" s="6">
        <v>0</v>
      </c>
      <c r="S10" s="6">
        <v>423300000</v>
      </c>
      <c r="T10" s="6">
        <v>0</v>
      </c>
      <c r="U10" s="6">
        <v>423300000</v>
      </c>
      <c r="V10" s="6">
        <v>0</v>
      </c>
      <c r="W10" s="6">
        <v>195840745</v>
      </c>
      <c r="X10" s="6">
        <v>195743196</v>
      </c>
      <c r="Y10" s="6">
        <v>195743196</v>
      </c>
      <c r="Z10" s="6">
        <v>195743196</v>
      </c>
    </row>
    <row r="11" spans="1:26" ht="22.5" x14ac:dyDescent="0.25">
      <c r="A11" s="3" t="s">
        <v>32</v>
      </c>
      <c r="B11" s="4" t="s">
        <v>33</v>
      </c>
      <c r="C11" s="5" t="s">
        <v>96</v>
      </c>
      <c r="D11" s="3" t="s">
        <v>35</v>
      </c>
      <c r="E11" s="3" t="s">
        <v>36</v>
      </c>
      <c r="F11" s="3" t="s">
        <v>37</v>
      </c>
      <c r="G11" s="3" t="s">
        <v>36</v>
      </c>
      <c r="H11" s="3" t="s">
        <v>46</v>
      </c>
      <c r="I11" s="3" t="s">
        <v>36</v>
      </c>
      <c r="J11" s="3"/>
      <c r="K11" s="3"/>
      <c r="L11" s="3" t="s">
        <v>38</v>
      </c>
      <c r="M11" s="3" t="s">
        <v>39</v>
      </c>
      <c r="N11" s="3" t="s">
        <v>40</v>
      </c>
      <c r="O11" s="4" t="s">
        <v>97</v>
      </c>
      <c r="P11" s="6">
        <v>140000000</v>
      </c>
      <c r="Q11" s="6">
        <v>0</v>
      </c>
      <c r="R11" s="6">
        <v>0</v>
      </c>
      <c r="S11" s="6">
        <v>140000000</v>
      </c>
      <c r="T11" s="6">
        <v>0</v>
      </c>
      <c r="U11" s="6">
        <v>140000000</v>
      </c>
      <c r="V11" s="6">
        <v>0</v>
      </c>
      <c r="W11" s="6">
        <v>85194571</v>
      </c>
      <c r="X11" s="6">
        <v>85194571</v>
      </c>
      <c r="Y11" s="6">
        <v>85194571</v>
      </c>
      <c r="Z11" s="6">
        <v>85194571</v>
      </c>
    </row>
    <row r="12" spans="1:26" ht="22.5" x14ac:dyDescent="0.25">
      <c r="A12" s="3" t="s">
        <v>32</v>
      </c>
      <c r="B12" s="4" t="s">
        <v>33</v>
      </c>
      <c r="C12" s="5" t="s">
        <v>98</v>
      </c>
      <c r="D12" s="3" t="s">
        <v>35</v>
      </c>
      <c r="E12" s="3" t="s">
        <v>36</v>
      </c>
      <c r="F12" s="3" t="s">
        <v>37</v>
      </c>
      <c r="G12" s="3" t="s">
        <v>36</v>
      </c>
      <c r="H12" s="3" t="s">
        <v>46</v>
      </c>
      <c r="I12" s="3" t="s">
        <v>52</v>
      </c>
      <c r="J12" s="3"/>
      <c r="K12" s="3"/>
      <c r="L12" s="3" t="s">
        <v>38</v>
      </c>
      <c r="M12" s="3" t="s">
        <v>39</v>
      </c>
      <c r="N12" s="3" t="s">
        <v>40</v>
      </c>
      <c r="O12" s="4" t="s">
        <v>99</v>
      </c>
      <c r="P12" s="6">
        <v>224000000</v>
      </c>
      <c r="Q12" s="6">
        <v>0</v>
      </c>
      <c r="R12" s="6">
        <v>0</v>
      </c>
      <c r="S12" s="6">
        <v>224000000</v>
      </c>
      <c r="T12" s="6">
        <v>0</v>
      </c>
      <c r="U12" s="6">
        <v>224000000</v>
      </c>
      <c r="V12" s="6">
        <v>0</v>
      </c>
      <c r="W12" s="6">
        <v>129919103</v>
      </c>
      <c r="X12" s="6">
        <v>129919103</v>
      </c>
      <c r="Y12" s="6">
        <v>129919103</v>
      </c>
      <c r="Z12" s="6">
        <v>129919103</v>
      </c>
    </row>
    <row r="13" spans="1:26" ht="22.5" x14ac:dyDescent="0.25">
      <c r="A13" s="3" t="s">
        <v>32</v>
      </c>
      <c r="B13" s="4" t="s">
        <v>33</v>
      </c>
      <c r="C13" s="5" t="s">
        <v>100</v>
      </c>
      <c r="D13" s="3" t="s">
        <v>35</v>
      </c>
      <c r="E13" s="3" t="s">
        <v>36</v>
      </c>
      <c r="F13" s="3" t="s">
        <v>37</v>
      </c>
      <c r="G13" s="3" t="s">
        <v>36</v>
      </c>
      <c r="H13" s="3" t="s">
        <v>46</v>
      </c>
      <c r="I13" s="3" t="s">
        <v>46</v>
      </c>
      <c r="J13" s="3"/>
      <c r="K13" s="3"/>
      <c r="L13" s="3" t="s">
        <v>38</v>
      </c>
      <c r="M13" s="3" t="s">
        <v>39</v>
      </c>
      <c r="N13" s="3" t="s">
        <v>40</v>
      </c>
      <c r="O13" s="4" t="s">
        <v>101</v>
      </c>
      <c r="P13" s="6">
        <v>40000000</v>
      </c>
      <c r="Q13" s="6">
        <v>0</v>
      </c>
      <c r="R13" s="6">
        <v>0</v>
      </c>
      <c r="S13" s="6">
        <v>40000000</v>
      </c>
      <c r="T13" s="6">
        <v>0</v>
      </c>
      <c r="U13" s="6">
        <v>40000000</v>
      </c>
      <c r="V13" s="6">
        <v>0</v>
      </c>
      <c r="W13" s="6">
        <v>25220550</v>
      </c>
      <c r="X13" s="6">
        <v>24865454</v>
      </c>
      <c r="Y13" s="6">
        <v>24865454</v>
      </c>
      <c r="Z13" s="6">
        <v>24865454</v>
      </c>
    </row>
    <row r="14" spans="1:26" ht="22.5" x14ac:dyDescent="0.25">
      <c r="A14" s="3" t="s">
        <v>32</v>
      </c>
      <c r="B14" s="4" t="s">
        <v>33</v>
      </c>
      <c r="C14" s="5" t="s">
        <v>102</v>
      </c>
      <c r="D14" s="3" t="s">
        <v>35</v>
      </c>
      <c r="E14" s="3" t="s">
        <v>36</v>
      </c>
      <c r="F14" s="3" t="s">
        <v>37</v>
      </c>
      <c r="G14" s="3" t="s">
        <v>36</v>
      </c>
      <c r="H14" s="3" t="s">
        <v>46</v>
      </c>
      <c r="I14" s="3" t="s">
        <v>103</v>
      </c>
      <c r="J14" s="3"/>
      <c r="K14" s="3"/>
      <c r="L14" s="3" t="s">
        <v>38</v>
      </c>
      <c r="M14" s="3" t="s">
        <v>39</v>
      </c>
      <c r="N14" s="3" t="s">
        <v>40</v>
      </c>
      <c r="O14" s="4" t="s">
        <v>104</v>
      </c>
      <c r="P14" s="6">
        <v>15000000</v>
      </c>
      <c r="Q14" s="6">
        <v>0</v>
      </c>
      <c r="R14" s="6">
        <v>0</v>
      </c>
      <c r="S14" s="6">
        <v>15000000</v>
      </c>
      <c r="T14" s="6">
        <v>0</v>
      </c>
      <c r="U14" s="6">
        <v>15000000</v>
      </c>
      <c r="V14" s="6">
        <v>0</v>
      </c>
      <c r="W14" s="6">
        <v>8861290</v>
      </c>
      <c r="X14" s="6">
        <v>8861290</v>
      </c>
      <c r="Y14" s="6">
        <v>8861290</v>
      </c>
      <c r="Z14" s="6">
        <v>8861290</v>
      </c>
    </row>
    <row r="15" spans="1:26" ht="22.5" x14ac:dyDescent="0.25">
      <c r="A15" s="3" t="s">
        <v>32</v>
      </c>
      <c r="B15" s="4" t="s">
        <v>33</v>
      </c>
      <c r="C15" s="5" t="s">
        <v>105</v>
      </c>
      <c r="D15" s="3" t="s">
        <v>35</v>
      </c>
      <c r="E15" s="3" t="s">
        <v>36</v>
      </c>
      <c r="F15" s="3" t="s">
        <v>37</v>
      </c>
      <c r="G15" s="3" t="s">
        <v>36</v>
      </c>
      <c r="H15" s="3" t="s">
        <v>46</v>
      </c>
      <c r="I15" s="3" t="s">
        <v>106</v>
      </c>
      <c r="J15" s="3"/>
      <c r="K15" s="3"/>
      <c r="L15" s="3" t="s">
        <v>38</v>
      </c>
      <c r="M15" s="3" t="s">
        <v>39</v>
      </c>
      <c r="N15" s="3" t="s">
        <v>40</v>
      </c>
      <c r="O15" s="4" t="s">
        <v>107</v>
      </c>
      <c r="P15" s="6">
        <v>9500000</v>
      </c>
      <c r="Q15" s="6">
        <v>0</v>
      </c>
      <c r="R15" s="6">
        <v>0</v>
      </c>
      <c r="S15" s="6">
        <v>9500000</v>
      </c>
      <c r="T15" s="6">
        <v>0</v>
      </c>
      <c r="U15" s="6">
        <v>9500000</v>
      </c>
      <c r="V15" s="6">
        <v>0</v>
      </c>
      <c r="W15" s="6">
        <v>7253560</v>
      </c>
      <c r="X15" s="6">
        <v>7253560</v>
      </c>
      <c r="Y15" s="6">
        <v>7253560</v>
      </c>
      <c r="Z15" s="6">
        <v>7253560</v>
      </c>
    </row>
    <row r="16" spans="1:26" ht="22.5" x14ac:dyDescent="0.25">
      <c r="A16" s="3" t="s">
        <v>32</v>
      </c>
      <c r="B16" s="4" t="s">
        <v>33</v>
      </c>
      <c r="C16" s="5" t="s">
        <v>108</v>
      </c>
      <c r="D16" s="3" t="s">
        <v>35</v>
      </c>
      <c r="E16" s="3" t="s">
        <v>36</v>
      </c>
      <c r="F16" s="3" t="s">
        <v>37</v>
      </c>
      <c r="G16" s="3" t="s">
        <v>36</v>
      </c>
      <c r="H16" s="3" t="s">
        <v>46</v>
      </c>
      <c r="I16" s="3" t="s">
        <v>109</v>
      </c>
      <c r="J16" s="3"/>
      <c r="K16" s="3"/>
      <c r="L16" s="3" t="s">
        <v>38</v>
      </c>
      <c r="M16" s="3" t="s">
        <v>39</v>
      </c>
      <c r="N16" s="3" t="s">
        <v>40</v>
      </c>
      <c r="O16" s="4" t="s">
        <v>110</v>
      </c>
      <c r="P16" s="6">
        <v>330000000</v>
      </c>
      <c r="Q16" s="6">
        <v>0</v>
      </c>
      <c r="R16" s="6">
        <v>0</v>
      </c>
      <c r="S16" s="6">
        <v>330000000</v>
      </c>
      <c r="T16" s="6">
        <v>0</v>
      </c>
      <c r="U16" s="6">
        <v>330000000</v>
      </c>
      <c r="V16" s="6">
        <v>0</v>
      </c>
      <c r="W16" s="6">
        <v>307503672</v>
      </c>
      <c r="X16" s="6">
        <v>307503672</v>
      </c>
      <c r="Y16" s="6">
        <v>307503672</v>
      </c>
      <c r="Z16" s="6">
        <v>307503672</v>
      </c>
    </row>
    <row r="17" spans="1:26" ht="22.5" x14ac:dyDescent="0.25">
      <c r="A17" s="3" t="s">
        <v>32</v>
      </c>
      <c r="B17" s="4" t="s">
        <v>33</v>
      </c>
      <c r="C17" s="5" t="s">
        <v>111</v>
      </c>
      <c r="D17" s="3" t="s">
        <v>35</v>
      </c>
      <c r="E17" s="3" t="s">
        <v>36</v>
      </c>
      <c r="F17" s="3" t="s">
        <v>37</v>
      </c>
      <c r="G17" s="3" t="s">
        <v>36</v>
      </c>
      <c r="H17" s="3" t="s">
        <v>46</v>
      </c>
      <c r="I17" s="3" t="s">
        <v>78</v>
      </c>
      <c r="J17" s="3"/>
      <c r="K17" s="3"/>
      <c r="L17" s="3" t="s">
        <v>38</v>
      </c>
      <c r="M17" s="3" t="s">
        <v>39</v>
      </c>
      <c r="N17" s="3" t="s">
        <v>40</v>
      </c>
      <c r="O17" s="4" t="s">
        <v>112</v>
      </c>
      <c r="P17" s="6">
        <v>400000000</v>
      </c>
      <c r="Q17" s="6">
        <v>0</v>
      </c>
      <c r="R17" s="6">
        <v>0</v>
      </c>
      <c r="S17" s="6">
        <v>400000000</v>
      </c>
      <c r="T17" s="6">
        <v>0</v>
      </c>
      <c r="U17" s="6">
        <v>400000000</v>
      </c>
      <c r="V17" s="6">
        <v>0</v>
      </c>
      <c r="W17" s="6">
        <v>208963030</v>
      </c>
      <c r="X17" s="6">
        <v>208963030</v>
      </c>
      <c r="Y17" s="6">
        <v>208963030</v>
      </c>
      <c r="Z17" s="6">
        <v>208963030</v>
      </c>
    </row>
    <row r="18" spans="1:26" ht="22.5" x14ac:dyDescent="0.25">
      <c r="A18" s="3" t="s">
        <v>32</v>
      </c>
      <c r="B18" s="4" t="s">
        <v>33</v>
      </c>
      <c r="C18" s="5" t="s">
        <v>113</v>
      </c>
      <c r="D18" s="3" t="s">
        <v>35</v>
      </c>
      <c r="E18" s="3" t="s">
        <v>36</v>
      </c>
      <c r="F18" s="3" t="s">
        <v>37</v>
      </c>
      <c r="G18" s="3" t="s">
        <v>36</v>
      </c>
      <c r="H18" s="3" t="s">
        <v>46</v>
      </c>
      <c r="I18" s="3" t="s">
        <v>114</v>
      </c>
      <c r="J18" s="3"/>
      <c r="K18" s="3"/>
      <c r="L18" s="3" t="s">
        <v>38</v>
      </c>
      <c r="M18" s="3" t="s">
        <v>39</v>
      </c>
      <c r="N18" s="3" t="s">
        <v>40</v>
      </c>
      <c r="O18" s="4" t="s">
        <v>115</v>
      </c>
      <c r="P18" s="6">
        <v>625500000</v>
      </c>
      <c r="Q18" s="6">
        <v>0</v>
      </c>
      <c r="R18" s="6">
        <v>170000000</v>
      </c>
      <c r="S18" s="6">
        <v>455500000</v>
      </c>
      <c r="T18" s="6">
        <v>0</v>
      </c>
      <c r="U18" s="6">
        <v>455500000</v>
      </c>
      <c r="V18" s="6">
        <v>0</v>
      </c>
      <c r="W18" s="6">
        <v>20357450</v>
      </c>
      <c r="X18" s="6">
        <v>20357450</v>
      </c>
      <c r="Y18" s="6">
        <v>20357450</v>
      </c>
      <c r="Z18" s="6">
        <v>20357450</v>
      </c>
    </row>
    <row r="19" spans="1:26" ht="22.5" x14ac:dyDescent="0.25">
      <c r="A19" s="3" t="s">
        <v>32</v>
      </c>
      <c r="B19" s="4" t="s">
        <v>33</v>
      </c>
      <c r="C19" s="5" t="s">
        <v>116</v>
      </c>
      <c r="D19" s="3" t="s">
        <v>35</v>
      </c>
      <c r="E19" s="3" t="s">
        <v>36</v>
      </c>
      <c r="F19" s="3" t="s">
        <v>37</v>
      </c>
      <c r="G19" s="3" t="s">
        <v>36</v>
      </c>
      <c r="H19" s="3" t="s">
        <v>46</v>
      </c>
      <c r="I19" s="3" t="s">
        <v>117</v>
      </c>
      <c r="J19" s="3"/>
      <c r="K19" s="3"/>
      <c r="L19" s="3" t="s">
        <v>38</v>
      </c>
      <c r="M19" s="3" t="s">
        <v>39</v>
      </c>
      <c r="N19" s="3" t="s">
        <v>40</v>
      </c>
      <c r="O19" s="4" t="s">
        <v>118</v>
      </c>
      <c r="P19" s="6">
        <v>3000000</v>
      </c>
      <c r="Q19" s="6">
        <v>0</v>
      </c>
      <c r="R19" s="6">
        <v>0</v>
      </c>
      <c r="S19" s="6">
        <v>3000000</v>
      </c>
      <c r="T19" s="6">
        <v>0</v>
      </c>
      <c r="U19" s="6">
        <v>3000000</v>
      </c>
      <c r="V19" s="6">
        <v>0</v>
      </c>
      <c r="W19" s="6">
        <v>1664347</v>
      </c>
      <c r="X19" s="6">
        <v>1664347</v>
      </c>
      <c r="Y19" s="6">
        <v>1664347</v>
      </c>
      <c r="Z19" s="6">
        <v>1664347</v>
      </c>
    </row>
    <row r="20" spans="1:26" ht="22.5" x14ac:dyDescent="0.25">
      <c r="A20" s="3" t="s">
        <v>32</v>
      </c>
      <c r="B20" s="4" t="s">
        <v>33</v>
      </c>
      <c r="C20" s="5" t="s">
        <v>119</v>
      </c>
      <c r="D20" s="3" t="s">
        <v>35</v>
      </c>
      <c r="E20" s="3" t="s">
        <v>36</v>
      </c>
      <c r="F20" s="3" t="s">
        <v>37</v>
      </c>
      <c r="G20" s="3" t="s">
        <v>36</v>
      </c>
      <c r="H20" s="3" t="s">
        <v>46</v>
      </c>
      <c r="I20" s="3" t="s">
        <v>120</v>
      </c>
      <c r="J20" s="3"/>
      <c r="K20" s="3"/>
      <c r="L20" s="3" t="s">
        <v>38</v>
      </c>
      <c r="M20" s="3" t="s">
        <v>39</v>
      </c>
      <c r="N20" s="3" t="s">
        <v>40</v>
      </c>
      <c r="O20" s="4" t="s">
        <v>121</v>
      </c>
      <c r="P20" s="6">
        <v>85000000</v>
      </c>
      <c r="Q20" s="6">
        <v>0</v>
      </c>
      <c r="R20" s="6">
        <v>0</v>
      </c>
      <c r="S20" s="6">
        <v>85000000</v>
      </c>
      <c r="T20" s="6">
        <v>0</v>
      </c>
      <c r="U20" s="6">
        <v>85000000</v>
      </c>
      <c r="V20" s="6">
        <v>0</v>
      </c>
      <c r="W20" s="6">
        <v>44163573</v>
      </c>
      <c r="X20" s="6">
        <v>44163573</v>
      </c>
      <c r="Y20" s="6">
        <v>44163573</v>
      </c>
      <c r="Z20" s="6">
        <v>44163573</v>
      </c>
    </row>
    <row r="21" spans="1:26" ht="22.5" x14ac:dyDescent="0.25">
      <c r="A21" s="3" t="s">
        <v>32</v>
      </c>
      <c r="B21" s="4" t="s">
        <v>33</v>
      </c>
      <c r="C21" s="5" t="s">
        <v>122</v>
      </c>
      <c r="D21" s="3" t="s">
        <v>35</v>
      </c>
      <c r="E21" s="3" t="s">
        <v>36</v>
      </c>
      <c r="F21" s="3" t="s">
        <v>37</v>
      </c>
      <c r="G21" s="3" t="s">
        <v>36</v>
      </c>
      <c r="H21" s="3" t="s">
        <v>46</v>
      </c>
      <c r="I21" s="3" t="s">
        <v>123</v>
      </c>
      <c r="J21" s="3"/>
      <c r="K21" s="3"/>
      <c r="L21" s="3" t="s">
        <v>38</v>
      </c>
      <c r="M21" s="3" t="s">
        <v>39</v>
      </c>
      <c r="N21" s="3" t="s">
        <v>40</v>
      </c>
      <c r="O21" s="4" t="s">
        <v>124</v>
      </c>
      <c r="P21" s="6">
        <v>319000000</v>
      </c>
      <c r="Q21" s="6">
        <v>0</v>
      </c>
      <c r="R21" s="6">
        <v>0</v>
      </c>
      <c r="S21" s="6">
        <v>319000000</v>
      </c>
      <c r="T21" s="6">
        <v>0</v>
      </c>
      <c r="U21" s="6">
        <v>319000000</v>
      </c>
      <c r="V21" s="6">
        <v>0</v>
      </c>
      <c r="W21" s="6">
        <v>162945625</v>
      </c>
      <c r="X21" s="6">
        <v>162945625</v>
      </c>
      <c r="Y21" s="6">
        <v>162945625</v>
      </c>
      <c r="Z21" s="6">
        <v>162945625</v>
      </c>
    </row>
    <row r="22" spans="1:26" ht="22.5" x14ac:dyDescent="0.25">
      <c r="A22" s="3" t="s">
        <v>32</v>
      </c>
      <c r="B22" s="4" t="s">
        <v>33</v>
      </c>
      <c r="C22" s="5" t="s">
        <v>125</v>
      </c>
      <c r="D22" s="3" t="s">
        <v>35</v>
      </c>
      <c r="E22" s="3" t="s">
        <v>36</v>
      </c>
      <c r="F22" s="3" t="s">
        <v>37</v>
      </c>
      <c r="G22" s="3" t="s">
        <v>36</v>
      </c>
      <c r="H22" s="3" t="s">
        <v>49</v>
      </c>
      <c r="I22" s="3" t="s">
        <v>36</v>
      </c>
      <c r="J22" s="3"/>
      <c r="K22" s="3"/>
      <c r="L22" s="3" t="s">
        <v>38</v>
      </c>
      <c r="M22" s="3" t="s">
        <v>39</v>
      </c>
      <c r="N22" s="3" t="s">
        <v>40</v>
      </c>
      <c r="O22" s="4" t="s">
        <v>126</v>
      </c>
      <c r="P22" s="6">
        <v>55000000</v>
      </c>
      <c r="Q22" s="6">
        <v>0</v>
      </c>
      <c r="R22" s="6">
        <v>21009753</v>
      </c>
      <c r="S22" s="6">
        <v>33990247</v>
      </c>
      <c r="T22" s="6">
        <v>0</v>
      </c>
      <c r="U22" s="6">
        <v>33990247</v>
      </c>
      <c r="V22" s="6">
        <v>0</v>
      </c>
      <c r="W22" s="6">
        <v>28624739</v>
      </c>
      <c r="X22" s="6">
        <v>28624739</v>
      </c>
      <c r="Y22" s="6">
        <v>28624739</v>
      </c>
      <c r="Z22" s="6">
        <v>28624739</v>
      </c>
    </row>
    <row r="23" spans="1:26" ht="22.5" x14ac:dyDescent="0.25">
      <c r="A23" s="3" t="s">
        <v>32</v>
      </c>
      <c r="B23" s="4" t="s">
        <v>33</v>
      </c>
      <c r="C23" s="5" t="s">
        <v>127</v>
      </c>
      <c r="D23" s="3" t="s">
        <v>35</v>
      </c>
      <c r="E23" s="3" t="s">
        <v>36</v>
      </c>
      <c r="F23" s="3" t="s">
        <v>37</v>
      </c>
      <c r="G23" s="3" t="s">
        <v>36</v>
      </c>
      <c r="H23" s="3" t="s">
        <v>49</v>
      </c>
      <c r="I23" s="3" t="s">
        <v>57</v>
      </c>
      <c r="J23" s="3"/>
      <c r="K23" s="3"/>
      <c r="L23" s="3" t="s">
        <v>38</v>
      </c>
      <c r="M23" s="3" t="s">
        <v>39</v>
      </c>
      <c r="N23" s="3" t="s">
        <v>40</v>
      </c>
      <c r="O23" s="4" t="s">
        <v>128</v>
      </c>
      <c r="P23" s="6">
        <v>10000000</v>
      </c>
      <c r="Q23" s="6">
        <v>50019753</v>
      </c>
      <c r="R23" s="6">
        <v>0</v>
      </c>
      <c r="S23" s="6">
        <v>60019753</v>
      </c>
      <c r="T23" s="6">
        <v>0</v>
      </c>
      <c r="U23" s="6">
        <v>60019753</v>
      </c>
      <c r="V23" s="6">
        <v>0</v>
      </c>
      <c r="W23" s="6">
        <v>58122788</v>
      </c>
      <c r="X23" s="6">
        <v>57777374</v>
      </c>
      <c r="Y23" s="6">
        <v>57777374</v>
      </c>
      <c r="Z23" s="6">
        <v>57777374</v>
      </c>
    </row>
    <row r="24" spans="1:26" ht="22.5" x14ac:dyDescent="0.25">
      <c r="A24" s="3" t="s">
        <v>32</v>
      </c>
      <c r="B24" s="4" t="s">
        <v>33</v>
      </c>
      <c r="C24" s="5" t="s">
        <v>129</v>
      </c>
      <c r="D24" s="3" t="s">
        <v>35</v>
      </c>
      <c r="E24" s="3" t="s">
        <v>36</v>
      </c>
      <c r="F24" s="3" t="s">
        <v>37</v>
      </c>
      <c r="G24" s="3" t="s">
        <v>52</v>
      </c>
      <c r="H24" s="3" t="s">
        <v>103</v>
      </c>
      <c r="I24" s="3"/>
      <c r="J24" s="3"/>
      <c r="K24" s="3"/>
      <c r="L24" s="3" t="s">
        <v>38</v>
      </c>
      <c r="M24" s="3" t="s">
        <v>39</v>
      </c>
      <c r="N24" s="3" t="s">
        <v>40</v>
      </c>
      <c r="O24" s="4" t="s">
        <v>130</v>
      </c>
      <c r="P24" s="6">
        <v>139500000</v>
      </c>
      <c r="Q24" s="6">
        <v>0</v>
      </c>
      <c r="R24" s="6">
        <v>4011000</v>
      </c>
      <c r="S24" s="6">
        <v>135489000</v>
      </c>
      <c r="T24" s="6">
        <v>0</v>
      </c>
      <c r="U24" s="6">
        <v>87504330</v>
      </c>
      <c r="V24" s="6">
        <v>47984670</v>
      </c>
      <c r="W24" s="6">
        <v>80557674</v>
      </c>
      <c r="X24" s="6">
        <v>34217562</v>
      </c>
      <c r="Y24" s="6">
        <v>30969562</v>
      </c>
      <c r="Z24" s="6">
        <v>29269562</v>
      </c>
    </row>
    <row r="25" spans="1:26" ht="22.5" x14ac:dyDescent="0.25">
      <c r="A25" s="3" t="s">
        <v>32</v>
      </c>
      <c r="B25" s="4" t="s">
        <v>33</v>
      </c>
      <c r="C25" s="5" t="s">
        <v>131</v>
      </c>
      <c r="D25" s="3" t="s">
        <v>35</v>
      </c>
      <c r="E25" s="3" t="s">
        <v>36</v>
      </c>
      <c r="F25" s="3" t="s">
        <v>37</v>
      </c>
      <c r="G25" s="3" t="s">
        <v>52</v>
      </c>
      <c r="H25" s="3" t="s">
        <v>132</v>
      </c>
      <c r="I25" s="3"/>
      <c r="J25" s="3"/>
      <c r="K25" s="3"/>
      <c r="L25" s="3" t="s">
        <v>38</v>
      </c>
      <c r="M25" s="3" t="s">
        <v>39</v>
      </c>
      <c r="N25" s="3" t="s">
        <v>40</v>
      </c>
      <c r="O25" s="4" t="s">
        <v>133</v>
      </c>
      <c r="P25" s="6">
        <v>1500000</v>
      </c>
      <c r="Q25" s="6">
        <v>0</v>
      </c>
      <c r="R25" s="6">
        <v>0</v>
      </c>
      <c r="S25" s="6">
        <v>1500000</v>
      </c>
      <c r="T25" s="6">
        <v>0</v>
      </c>
      <c r="U25" s="6">
        <v>1500000</v>
      </c>
      <c r="V25" s="6">
        <v>0</v>
      </c>
      <c r="W25" s="6">
        <v>261800</v>
      </c>
      <c r="X25" s="6">
        <v>261800</v>
      </c>
      <c r="Y25" s="6">
        <v>261800</v>
      </c>
      <c r="Z25" s="6">
        <v>261800</v>
      </c>
    </row>
    <row r="26" spans="1:26" ht="22.5" x14ac:dyDescent="0.25">
      <c r="A26" s="3" t="s">
        <v>32</v>
      </c>
      <c r="B26" s="4" t="s">
        <v>33</v>
      </c>
      <c r="C26" s="5" t="s">
        <v>134</v>
      </c>
      <c r="D26" s="3" t="s">
        <v>35</v>
      </c>
      <c r="E26" s="3" t="s">
        <v>36</v>
      </c>
      <c r="F26" s="3" t="s">
        <v>37</v>
      </c>
      <c r="G26" s="3" t="s">
        <v>46</v>
      </c>
      <c r="H26" s="3" t="s">
        <v>36</v>
      </c>
      <c r="I26" s="3" t="s">
        <v>36</v>
      </c>
      <c r="J26" s="3"/>
      <c r="K26" s="3"/>
      <c r="L26" s="3" t="s">
        <v>38</v>
      </c>
      <c r="M26" s="3" t="s">
        <v>39</v>
      </c>
      <c r="N26" s="3" t="s">
        <v>40</v>
      </c>
      <c r="O26" s="4" t="s">
        <v>135</v>
      </c>
      <c r="P26" s="6">
        <v>338000000</v>
      </c>
      <c r="Q26" s="6">
        <v>0</v>
      </c>
      <c r="R26" s="6">
        <v>0</v>
      </c>
      <c r="S26" s="6">
        <v>338000000</v>
      </c>
      <c r="T26" s="6">
        <v>0</v>
      </c>
      <c r="U26" s="6">
        <v>338000000</v>
      </c>
      <c r="V26" s="6">
        <v>0</v>
      </c>
      <c r="W26" s="6">
        <v>196572800</v>
      </c>
      <c r="X26" s="6">
        <v>196572800</v>
      </c>
      <c r="Y26" s="6">
        <v>196572800</v>
      </c>
      <c r="Z26" s="6">
        <v>196572800</v>
      </c>
    </row>
    <row r="27" spans="1:26" ht="22.5" x14ac:dyDescent="0.25">
      <c r="A27" s="3" t="s">
        <v>32</v>
      </c>
      <c r="B27" s="4" t="s">
        <v>33</v>
      </c>
      <c r="C27" s="5" t="s">
        <v>136</v>
      </c>
      <c r="D27" s="3" t="s">
        <v>35</v>
      </c>
      <c r="E27" s="3" t="s">
        <v>36</v>
      </c>
      <c r="F27" s="3" t="s">
        <v>37</v>
      </c>
      <c r="G27" s="3" t="s">
        <v>46</v>
      </c>
      <c r="H27" s="3" t="s">
        <v>36</v>
      </c>
      <c r="I27" s="3" t="s">
        <v>57</v>
      </c>
      <c r="J27" s="3"/>
      <c r="K27" s="3"/>
      <c r="L27" s="3" t="s">
        <v>38</v>
      </c>
      <c r="M27" s="3" t="s">
        <v>39</v>
      </c>
      <c r="N27" s="3" t="s">
        <v>40</v>
      </c>
      <c r="O27" s="4" t="s">
        <v>137</v>
      </c>
      <c r="P27" s="6">
        <v>470000000</v>
      </c>
      <c r="Q27" s="6">
        <v>0</v>
      </c>
      <c r="R27" s="6">
        <v>0</v>
      </c>
      <c r="S27" s="6">
        <v>470000000</v>
      </c>
      <c r="T27" s="6">
        <v>0</v>
      </c>
      <c r="U27" s="6">
        <v>470000000</v>
      </c>
      <c r="V27" s="6">
        <v>0</v>
      </c>
      <c r="W27" s="6">
        <v>272962700</v>
      </c>
      <c r="X27" s="6">
        <v>272962700</v>
      </c>
      <c r="Y27" s="6">
        <v>272962700</v>
      </c>
      <c r="Z27" s="6">
        <v>272962700</v>
      </c>
    </row>
    <row r="28" spans="1:26" ht="22.5" x14ac:dyDescent="0.25">
      <c r="A28" s="3" t="s">
        <v>32</v>
      </c>
      <c r="B28" s="4" t="s">
        <v>33</v>
      </c>
      <c r="C28" s="5" t="s">
        <v>138</v>
      </c>
      <c r="D28" s="3" t="s">
        <v>35</v>
      </c>
      <c r="E28" s="3" t="s">
        <v>36</v>
      </c>
      <c r="F28" s="3" t="s">
        <v>37</v>
      </c>
      <c r="G28" s="3" t="s">
        <v>46</v>
      </c>
      <c r="H28" s="3" t="s">
        <v>36</v>
      </c>
      <c r="I28" s="3" t="s">
        <v>43</v>
      </c>
      <c r="J28" s="3"/>
      <c r="K28" s="3"/>
      <c r="L28" s="3" t="s">
        <v>38</v>
      </c>
      <c r="M28" s="3" t="s">
        <v>39</v>
      </c>
      <c r="N28" s="3" t="s">
        <v>40</v>
      </c>
      <c r="O28" s="4" t="s">
        <v>139</v>
      </c>
      <c r="P28" s="6">
        <v>658000000</v>
      </c>
      <c r="Q28" s="6">
        <v>0</v>
      </c>
      <c r="R28" s="6">
        <v>0</v>
      </c>
      <c r="S28" s="6">
        <v>658000000</v>
      </c>
      <c r="T28" s="6">
        <v>0</v>
      </c>
      <c r="U28" s="6">
        <v>658000000</v>
      </c>
      <c r="V28" s="6">
        <v>0</v>
      </c>
      <c r="W28" s="6">
        <v>370990923</v>
      </c>
      <c r="X28" s="6">
        <v>370990923</v>
      </c>
      <c r="Y28" s="6">
        <v>370990923</v>
      </c>
      <c r="Z28" s="6">
        <v>370990923</v>
      </c>
    </row>
    <row r="29" spans="1:26" ht="22.5" x14ac:dyDescent="0.25">
      <c r="A29" s="3" t="s">
        <v>32</v>
      </c>
      <c r="B29" s="4" t="s">
        <v>33</v>
      </c>
      <c r="C29" s="5" t="s">
        <v>140</v>
      </c>
      <c r="D29" s="3" t="s">
        <v>35</v>
      </c>
      <c r="E29" s="3" t="s">
        <v>36</v>
      </c>
      <c r="F29" s="3" t="s">
        <v>37</v>
      </c>
      <c r="G29" s="3" t="s">
        <v>46</v>
      </c>
      <c r="H29" s="3" t="s">
        <v>52</v>
      </c>
      <c r="I29" s="3" t="s">
        <v>52</v>
      </c>
      <c r="J29" s="3"/>
      <c r="K29" s="3"/>
      <c r="L29" s="3" t="s">
        <v>38</v>
      </c>
      <c r="M29" s="3" t="s">
        <v>39</v>
      </c>
      <c r="N29" s="3" t="s">
        <v>40</v>
      </c>
      <c r="O29" s="4" t="s">
        <v>141</v>
      </c>
      <c r="P29" s="6">
        <v>736000000</v>
      </c>
      <c r="Q29" s="6">
        <v>0</v>
      </c>
      <c r="R29" s="6">
        <v>0</v>
      </c>
      <c r="S29" s="6">
        <v>736000000</v>
      </c>
      <c r="T29" s="6">
        <v>0</v>
      </c>
      <c r="U29" s="6">
        <v>736000000</v>
      </c>
      <c r="V29" s="6">
        <v>0</v>
      </c>
      <c r="W29" s="6">
        <v>404172550</v>
      </c>
      <c r="X29" s="6">
        <v>404172550</v>
      </c>
      <c r="Y29" s="6">
        <v>404172550</v>
      </c>
      <c r="Z29" s="6">
        <v>404172550</v>
      </c>
    </row>
    <row r="30" spans="1:26" ht="22.5" x14ac:dyDescent="0.25">
      <c r="A30" s="3" t="s">
        <v>32</v>
      </c>
      <c r="B30" s="4" t="s">
        <v>33</v>
      </c>
      <c r="C30" s="5" t="s">
        <v>142</v>
      </c>
      <c r="D30" s="3" t="s">
        <v>35</v>
      </c>
      <c r="E30" s="3" t="s">
        <v>36</v>
      </c>
      <c r="F30" s="3" t="s">
        <v>37</v>
      </c>
      <c r="G30" s="3" t="s">
        <v>46</v>
      </c>
      <c r="H30" s="3" t="s">
        <v>52</v>
      </c>
      <c r="I30" s="3" t="s">
        <v>57</v>
      </c>
      <c r="J30" s="3"/>
      <c r="K30" s="3"/>
      <c r="L30" s="3" t="s">
        <v>38</v>
      </c>
      <c r="M30" s="3" t="s">
        <v>39</v>
      </c>
      <c r="N30" s="3" t="s">
        <v>40</v>
      </c>
      <c r="O30" s="4" t="s">
        <v>143</v>
      </c>
      <c r="P30" s="6">
        <v>470000000</v>
      </c>
      <c r="Q30" s="6">
        <v>0</v>
      </c>
      <c r="R30" s="6">
        <v>0</v>
      </c>
      <c r="S30" s="6">
        <v>470000000</v>
      </c>
      <c r="T30" s="6">
        <v>0</v>
      </c>
      <c r="U30" s="6">
        <v>470000000</v>
      </c>
      <c r="V30" s="6">
        <v>0</v>
      </c>
      <c r="W30" s="6">
        <v>252458500</v>
      </c>
      <c r="X30" s="6">
        <v>252458500</v>
      </c>
      <c r="Y30" s="6">
        <v>252458500</v>
      </c>
      <c r="Z30" s="6">
        <v>252458500</v>
      </c>
    </row>
    <row r="31" spans="1:26" ht="22.5" x14ac:dyDescent="0.25">
      <c r="A31" s="3" t="s">
        <v>32</v>
      </c>
      <c r="B31" s="4" t="s">
        <v>33</v>
      </c>
      <c r="C31" s="5" t="s">
        <v>144</v>
      </c>
      <c r="D31" s="3" t="s">
        <v>35</v>
      </c>
      <c r="E31" s="3" t="s">
        <v>36</v>
      </c>
      <c r="F31" s="3" t="s">
        <v>37</v>
      </c>
      <c r="G31" s="3" t="s">
        <v>46</v>
      </c>
      <c r="H31" s="3" t="s">
        <v>52</v>
      </c>
      <c r="I31" s="3" t="s">
        <v>68</v>
      </c>
      <c r="J31" s="3"/>
      <c r="K31" s="3"/>
      <c r="L31" s="3" t="s">
        <v>38</v>
      </c>
      <c r="M31" s="3" t="s">
        <v>39</v>
      </c>
      <c r="N31" s="3" t="s">
        <v>40</v>
      </c>
      <c r="O31" s="4" t="s">
        <v>145</v>
      </c>
      <c r="P31" s="6">
        <v>12000000</v>
      </c>
      <c r="Q31" s="6">
        <v>0</v>
      </c>
      <c r="R31" s="6">
        <v>0</v>
      </c>
      <c r="S31" s="6">
        <v>12000000</v>
      </c>
      <c r="T31" s="6">
        <v>0</v>
      </c>
      <c r="U31" s="6">
        <v>12000000</v>
      </c>
      <c r="V31" s="6">
        <v>0</v>
      </c>
      <c r="W31" s="6">
        <v>1063300</v>
      </c>
      <c r="X31" s="6">
        <v>1063300</v>
      </c>
      <c r="Y31" s="6">
        <v>1063300</v>
      </c>
      <c r="Z31" s="6">
        <v>1063300</v>
      </c>
    </row>
    <row r="32" spans="1:26" ht="45" x14ac:dyDescent="0.25">
      <c r="A32" s="3" t="s">
        <v>32</v>
      </c>
      <c r="B32" s="4" t="s">
        <v>33</v>
      </c>
      <c r="C32" s="5" t="s">
        <v>146</v>
      </c>
      <c r="D32" s="3" t="s">
        <v>35</v>
      </c>
      <c r="E32" s="3" t="s">
        <v>36</v>
      </c>
      <c r="F32" s="3" t="s">
        <v>37</v>
      </c>
      <c r="G32" s="3" t="s">
        <v>46</v>
      </c>
      <c r="H32" s="3" t="s">
        <v>52</v>
      </c>
      <c r="I32" s="3" t="s">
        <v>147</v>
      </c>
      <c r="J32" s="3"/>
      <c r="K32" s="3"/>
      <c r="L32" s="3" t="s">
        <v>38</v>
      </c>
      <c r="M32" s="3" t="s">
        <v>39</v>
      </c>
      <c r="N32" s="3" t="s">
        <v>40</v>
      </c>
      <c r="O32" s="4" t="s">
        <v>148</v>
      </c>
      <c r="P32" s="6">
        <v>42000000</v>
      </c>
      <c r="Q32" s="6">
        <v>0</v>
      </c>
      <c r="R32" s="6">
        <v>0</v>
      </c>
      <c r="S32" s="6">
        <v>42000000</v>
      </c>
      <c r="T32" s="6">
        <v>0</v>
      </c>
      <c r="U32" s="6">
        <v>42000000</v>
      </c>
      <c r="V32" s="6">
        <v>0</v>
      </c>
      <c r="W32" s="6">
        <v>21256896</v>
      </c>
      <c r="X32" s="6">
        <v>21195696</v>
      </c>
      <c r="Y32" s="6">
        <v>21195696</v>
      </c>
      <c r="Z32" s="6">
        <v>21195696</v>
      </c>
    </row>
    <row r="33" spans="1:26" ht="22.5" x14ac:dyDescent="0.25">
      <c r="A33" s="3" t="s">
        <v>32</v>
      </c>
      <c r="B33" s="4" t="s">
        <v>33</v>
      </c>
      <c r="C33" s="5" t="s">
        <v>149</v>
      </c>
      <c r="D33" s="3" t="s">
        <v>35</v>
      </c>
      <c r="E33" s="3" t="s">
        <v>36</v>
      </c>
      <c r="F33" s="3" t="s">
        <v>37</v>
      </c>
      <c r="G33" s="3" t="s">
        <v>46</v>
      </c>
      <c r="H33" s="3" t="s">
        <v>68</v>
      </c>
      <c r="I33" s="3"/>
      <c r="J33" s="3"/>
      <c r="K33" s="3"/>
      <c r="L33" s="3" t="s">
        <v>38</v>
      </c>
      <c r="M33" s="3" t="s">
        <v>39</v>
      </c>
      <c r="N33" s="3" t="s">
        <v>40</v>
      </c>
      <c r="O33" s="4" t="s">
        <v>150</v>
      </c>
      <c r="P33" s="6">
        <v>254000000</v>
      </c>
      <c r="Q33" s="6">
        <v>0</v>
      </c>
      <c r="R33" s="6">
        <v>0</v>
      </c>
      <c r="S33" s="6">
        <v>254000000</v>
      </c>
      <c r="T33" s="6">
        <v>0</v>
      </c>
      <c r="U33" s="6">
        <v>254000000</v>
      </c>
      <c r="V33" s="6">
        <v>0</v>
      </c>
      <c r="W33" s="6">
        <v>147423800</v>
      </c>
      <c r="X33" s="6">
        <v>147423800</v>
      </c>
      <c r="Y33" s="6">
        <v>147423800</v>
      </c>
      <c r="Z33" s="6">
        <v>147423800</v>
      </c>
    </row>
    <row r="34" spans="1:26" ht="22.5" x14ac:dyDescent="0.25">
      <c r="A34" s="3" t="s">
        <v>32</v>
      </c>
      <c r="B34" s="4" t="s">
        <v>33</v>
      </c>
      <c r="C34" s="5" t="s">
        <v>151</v>
      </c>
      <c r="D34" s="3" t="s">
        <v>35</v>
      </c>
      <c r="E34" s="3" t="s">
        <v>36</v>
      </c>
      <c r="F34" s="3" t="s">
        <v>37</v>
      </c>
      <c r="G34" s="3" t="s">
        <v>46</v>
      </c>
      <c r="H34" s="3" t="s">
        <v>147</v>
      </c>
      <c r="I34" s="3"/>
      <c r="J34" s="3"/>
      <c r="K34" s="3"/>
      <c r="L34" s="3" t="s">
        <v>38</v>
      </c>
      <c r="M34" s="3" t="s">
        <v>39</v>
      </c>
      <c r="N34" s="3" t="s">
        <v>40</v>
      </c>
      <c r="O34" s="4" t="s">
        <v>152</v>
      </c>
      <c r="P34" s="6">
        <v>42500000</v>
      </c>
      <c r="Q34" s="6">
        <v>0</v>
      </c>
      <c r="R34" s="6">
        <v>0</v>
      </c>
      <c r="S34" s="6">
        <v>42500000</v>
      </c>
      <c r="T34" s="6">
        <v>0</v>
      </c>
      <c r="U34" s="6">
        <v>42500000</v>
      </c>
      <c r="V34" s="6">
        <v>0</v>
      </c>
      <c r="W34" s="6">
        <v>24565700</v>
      </c>
      <c r="X34" s="6">
        <v>24565700</v>
      </c>
      <c r="Y34" s="6">
        <v>24565700</v>
      </c>
      <c r="Z34" s="6">
        <v>24565700</v>
      </c>
    </row>
    <row r="35" spans="1:26" ht="22.5" x14ac:dyDescent="0.25">
      <c r="A35" s="3" t="s">
        <v>32</v>
      </c>
      <c r="B35" s="4" t="s">
        <v>33</v>
      </c>
      <c r="C35" s="5" t="s">
        <v>153</v>
      </c>
      <c r="D35" s="3" t="s">
        <v>35</v>
      </c>
      <c r="E35" s="3" t="s">
        <v>36</v>
      </c>
      <c r="F35" s="3" t="s">
        <v>37</v>
      </c>
      <c r="G35" s="3" t="s">
        <v>46</v>
      </c>
      <c r="H35" s="3" t="s">
        <v>154</v>
      </c>
      <c r="I35" s="3"/>
      <c r="J35" s="3"/>
      <c r="K35" s="3"/>
      <c r="L35" s="3" t="s">
        <v>38</v>
      </c>
      <c r="M35" s="3" t="s">
        <v>39</v>
      </c>
      <c r="N35" s="3" t="s">
        <v>40</v>
      </c>
      <c r="O35" s="4" t="s">
        <v>155</v>
      </c>
      <c r="P35" s="6">
        <v>42500000</v>
      </c>
      <c r="Q35" s="6">
        <v>0</v>
      </c>
      <c r="R35" s="6">
        <v>0</v>
      </c>
      <c r="S35" s="6">
        <v>42500000</v>
      </c>
      <c r="T35" s="6">
        <v>0</v>
      </c>
      <c r="U35" s="6">
        <v>42500000</v>
      </c>
      <c r="V35" s="6">
        <v>0</v>
      </c>
      <c r="W35" s="6">
        <v>24565700</v>
      </c>
      <c r="X35" s="6">
        <v>24565700</v>
      </c>
      <c r="Y35" s="6">
        <v>24565700</v>
      </c>
      <c r="Z35" s="6">
        <v>24565700</v>
      </c>
    </row>
    <row r="36" spans="1:26" ht="33.75" x14ac:dyDescent="0.25">
      <c r="A36" s="3" t="s">
        <v>32</v>
      </c>
      <c r="B36" s="4" t="s">
        <v>33</v>
      </c>
      <c r="C36" s="5" t="s">
        <v>156</v>
      </c>
      <c r="D36" s="3" t="s">
        <v>35</v>
      </c>
      <c r="E36" s="3" t="s">
        <v>36</v>
      </c>
      <c r="F36" s="3" t="s">
        <v>37</v>
      </c>
      <c r="G36" s="3" t="s">
        <v>46</v>
      </c>
      <c r="H36" s="3" t="s">
        <v>49</v>
      </c>
      <c r="I36" s="3"/>
      <c r="J36" s="3"/>
      <c r="K36" s="3"/>
      <c r="L36" s="3" t="s">
        <v>38</v>
      </c>
      <c r="M36" s="3" t="s">
        <v>39</v>
      </c>
      <c r="N36" s="3" t="s">
        <v>40</v>
      </c>
      <c r="O36" s="4" t="s">
        <v>157</v>
      </c>
      <c r="P36" s="6">
        <v>85000000</v>
      </c>
      <c r="Q36" s="6">
        <v>0</v>
      </c>
      <c r="R36" s="6">
        <v>0</v>
      </c>
      <c r="S36" s="6">
        <v>85000000</v>
      </c>
      <c r="T36" s="6">
        <v>0</v>
      </c>
      <c r="U36" s="6">
        <v>85000000</v>
      </c>
      <c r="V36" s="6">
        <v>0</v>
      </c>
      <c r="W36" s="6">
        <v>49136800</v>
      </c>
      <c r="X36" s="6">
        <v>49136800</v>
      </c>
      <c r="Y36" s="6">
        <v>49136800</v>
      </c>
      <c r="Z36" s="6">
        <v>49136800</v>
      </c>
    </row>
    <row r="37" spans="1:26" ht="22.5" x14ac:dyDescent="0.25">
      <c r="A37" s="3" t="s">
        <v>32</v>
      </c>
      <c r="B37" s="4" t="s">
        <v>33</v>
      </c>
      <c r="C37" s="5" t="s">
        <v>158</v>
      </c>
      <c r="D37" s="3" t="s">
        <v>35</v>
      </c>
      <c r="E37" s="3" t="s">
        <v>52</v>
      </c>
      <c r="F37" s="3" t="s">
        <v>37</v>
      </c>
      <c r="G37" s="3" t="s">
        <v>57</v>
      </c>
      <c r="H37" s="3" t="s">
        <v>159</v>
      </c>
      <c r="I37" s="3" t="s">
        <v>52</v>
      </c>
      <c r="J37" s="3"/>
      <c r="K37" s="3"/>
      <c r="L37" s="3" t="s">
        <v>38</v>
      </c>
      <c r="M37" s="3" t="s">
        <v>39</v>
      </c>
      <c r="N37" s="3" t="s">
        <v>40</v>
      </c>
      <c r="O37" s="4" t="s">
        <v>160</v>
      </c>
      <c r="P37" s="6">
        <v>1500000</v>
      </c>
      <c r="Q37" s="6">
        <v>0</v>
      </c>
      <c r="R37" s="6">
        <v>0</v>
      </c>
      <c r="S37" s="6">
        <v>1500000</v>
      </c>
      <c r="T37" s="6">
        <v>0</v>
      </c>
      <c r="U37" s="6">
        <v>769000</v>
      </c>
      <c r="V37" s="6">
        <v>731000</v>
      </c>
      <c r="W37" s="6">
        <v>769000</v>
      </c>
      <c r="X37" s="6">
        <v>769000</v>
      </c>
      <c r="Y37" s="6">
        <v>769000</v>
      </c>
      <c r="Z37" s="6">
        <v>769000</v>
      </c>
    </row>
    <row r="38" spans="1:26" ht="22.5" x14ac:dyDescent="0.25">
      <c r="A38" s="3" t="s">
        <v>32</v>
      </c>
      <c r="B38" s="4" t="s">
        <v>33</v>
      </c>
      <c r="C38" s="5" t="s">
        <v>161</v>
      </c>
      <c r="D38" s="3" t="s">
        <v>35</v>
      </c>
      <c r="E38" s="3" t="s">
        <v>52</v>
      </c>
      <c r="F38" s="3" t="s">
        <v>37</v>
      </c>
      <c r="G38" s="3" t="s">
        <v>57</v>
      </c>
      <c r="H38" s="3" t="s">
        <v>159</v>
      </c>
      <c r="I38" s="3" t="s">
        <v>57</v>
      </c>
      <c r="J38" s="3"/>
      <c r="K38" s="3"/>
      <c r="L38" s="3" t="s">
        <v>38</v>
      </c>
      <c r="M38" s="3" t="s">
        <v>39</v>
      </c>
      <c r="N38" s="3" t="s">
        <v>40</v>
      </c>
      <c r="O38" s="4" t="s">
        <v>162</v>
      </c>
      <c r="P38" s="6">
        <v>21400000</v>
      </c>
      <c r="Q38" s="6">
        <v>3850000</v>
      </c>
      <c r="R38" s="6">
        <v>0</v>
      </c>
      <c r="S38" s="6">
        <v>25250000</v>
      </c>
      <c r="T38" s="6">
        <v>0</v>
      </c>
      <c r="U38" s="6">
        <v>25218000</v>
      </c>
      <c r="V38" s="6">
        <v>32000</v>
      </c>
      <c r="W38" s="6">
        <v>25218000</v>
      </c>
      <c r="X38" s="6">
        <v>25218000</v>
      </c>
      <c r="Y38" s="6">
        <v>25218000</v>
      </c>
      <c r="Z38" s="6">
        <v>25218000</v>
      </c>
    </row>
    <row r="39" spans="1:26" ht="22.5" x14ac:dyDescent="0.25">
      <c r="A39" s="3" t="s">
        <v>32</v>
      </c>
      <c r="B39" s="4" t="s">
        <v>33</v>
      </c>
      <c r="C39" s="5" t="s">
        <v>163</v>
      </c>
      <c r="D39" s="3" t="s">
        <v>35</v>
      </c>
      <c r="E39" s="3" t="s">
        <v>52</v>
      </c>
      <c r="F39" s="3" t="s">
        <v>37</v>
      </c>
      <c r="G39" s="3" t="s">
        <v>57</v>
      </c>
      <c r="H39" s="3" t="s">
        <v>159</v>
      </c>
      <c r="I39" s="3" t="s">
        <v>91</v>
      </c>
      <c r="J39" s="3"/>
      <c r="K39" s="3"/>
      <c r="L39" s="3" t="s">
        <v>38</v>
      </c>
      <c r="M39" s="3" t="s">
        <v>39</v>
      </c>
      <c r="N39" s="3" t="s">
        <v>40</v>
      </c>
      <c r="O39" s="4" t="s">
        <v>164</v>
      </c>
      <c r="P39" s="6">
        <v>1000000</v>
      </c>
      <c r="Q39" s="6">
        <v>0</v>
      </c>
      <c r="R39" s="6">
        <v>0</v>
      </c>
      <c r="S39" s="6">
        <v>1000000</v>
      </c>
      <c r="T39" s="6">
        <v>0</v>
      </c>
      <c r="U39" s="6">
        <v>1000000</v>
      </c>
      <c r="V39" s="6">
        <v>0</v>
      </c>
      <c r="W39" s="6">
        <v>1000000</v>
      </c>
      <c r="X39" s="6">
        <v>1000000</v>
      </c>
      <c r="Y39" s="6">
        <v>1000000</v>
      </c>
      <c r="Z39" s="6">
        <v>1000000</v>
      </c>
    </row>
    <row r="40" spans="1:26" ht="22.5" x14ac:dyDescent="0.25">
      <c r="A40" s="3" t="s">
        <v>32</v>
      </c>
      <c r="B40" s="4" t="s">
        <v>33</v>
      </c>
      <c r="C40" s="5" t="s">
        <v>165</v>
      </c>
      <c r="D40" s="3" t="s">
        <v>35</v>
      </c>
      <c r="E40" s="3" t="s">
        <v>52</v>
      </c>
      <c r="F40" s="3" t="s">
        <v>37</v>
      </c>
      <c r="G40" s="3" t="s">
        <v>57</v>
      </c>
      <c r="H40" s="3" t="s">
        <v>166</v>
      </c>
      <c r="I40" s="3" t="s">
        <v>36</v>
      </c>
      <c r="J40" s="3"/>
      <c r="K40" s="3"/>
      <c r="L40" s="3" t="s">
        <v>38</v>
      </c>
      <c r="M40" s="3" t="s">
        <v>39</v>
      </c>
      <c r="N40" s="3" t="s">
        <v>40</v>
      </c>
      <c r="O40" s="4" t="s">
        <v>167</v>
      </c>
      <c r="P40" s="6">
        <v>100000</v>
      </c>
      <c r="Q40" s="6">
        <v>0</v>
      </c>
      <c r="R40" s="6">
        <v>0</v>
      </c>
      <c r="S40" s="6">
        <v>100000</v>
      </c>
      <c r="T40" s="6">
        <v>0</v>
      </c>
      <c r="U40" s="6">
        <v>0</v>
      </c>
      <c r="V40" s="6">
        <v>100000</v>
      </c>
      <c r="W40" s="6">
        <v>0</v>
      </c>
      <c r="X40" s="6">
        <v>0</v>
      </c>
      <c r="Y40" s="6">
        <v>0</v>
      </c>
      <c r="Z40" s="6">
        <v>0</v>
      </c>
    </row>
    <row r="41" spans="1:26" ht="22.5" x14ac:dyDescent="0.25">
      <c r="A41" s="3" t="s">
        <v>32</v>
      </c>
      <c r="B41" s="4" t="s">
        <v>33</v>
      </c>
      <c r="C41" s="5" t="s">
        <v>168</v>
      </c>
      <c r="D41" s="3" t="s">
        <v>35</v>
      </c>
      <c r="E41" s="3" t="s">
        <v>52</v>
      </c>
      <c r="F41" s="3" t="s">
        <v>37</v>
      </c>
      <c r="G41" s="3" t="s">
        <v>43</v>
      </c>
      <c r="H41" s="3" t="s">
        <v>36</v>
      </c>
      <c r="I41" s="3" t="s">
        <v>68</v>
      </c>
      <c r="J41" s="3"/>
      <c r="K41" s="3"/>
      <c r="L41" s="3" t="s">
        <v>38</v>
      </c>
      <c r="M41" s="3" t="s">
        <v>39</v>
      </c>
      <c r="N41" s="3" t="s">
        <v>40</v>
      </c>
      <c r="O41" s="4" t="s">
        <v>169</v>
      </c>
      <c r="P41" s="6">
        <v>22882644</v>
      </c>
      <c r="Q41" s="6">
        <v>0</v>
      </c>
      <c r="R41" s="6">
        <v>43000</v>
      </c>
      <c r="S41" s="6">
        <v>22839644</v>
      </c>
      <c r="T41" s="6">
        <v>0</v>
      </c>
      <c r="U41" s="6">
        <v>22800000</v>
      </c>
      <c r="V41" s="6">
        <v>39644</v>
      </c>
      <c r="W41" s="6">
        <v>22000000</v>
      </c>
      <c r="X41" s="6">
        <v>22000000</v>
      </c>
      <c r="Y41" s="6">
        <v>22000000</v>
      </c>
      <c r="Z41" s="6">
        <v>22000000</v>
      </c>
    </row>
    <row r="42" spans="1:26" ht="22.5" x14ac:dyDescent="0.25">
      <c r="A42" s="3" t="s">
        <v>32</v>
      </c>
      <c r="B42" s="4" t="s">
        <v>33</v>
      </c>
      <c r="C42" s="5" t="s">
        <v>170</v>
      </c>
      <c r="D42" s="3" t="s">
        <v>35</v>
      </c>
      <c r="E42" s="3" t="s">
        <v>52</v>
      </c>
      <c r="F42" s="3" t="s">
        <v>37</v>
      </c>
      <c r="G42" s="3" t="s">
        <v>43</v>
      </c>
      <c r="H42" s="3" t="s">
        <v>36</v>
      </c>
      <c r="I42" s="3" t="s">
        <v>154</v>
      </c>
      <c r="J42" s="3"/>
      <c r="K42" s="3"/>
      <c r="L42" s="3" t="s">
        <v>38</v>
      </c>
      <c r="M42" s="3" t="s">
        <v>39</v>
      </c>
      <c r="N42" s="3" t="s">
        <v>40</v>
      </c>
      <c r="O42" s="4" t="s">
        <v>171</v>
      </c>
      <c r="P42" s="6">
        <v>65200000</v>
      </c>
      <c r="Q42" s="6">
        <v>0</v>
      </c>
      <c r="R42" s="6">
        <v>0</v>
      </c>
      <c r="S42" s="6">
        <v>65200000</v>
      </c>
      <c r="T42" s="6">
        <v>0</v>
      </c>
      <c r="U42" s="6">
        <v>38493703</v>
      </c>
      <c r="V42" s="6">
        <v>26706297</v>
      </c>
      <c r="W42" s="6">
        <v>2954997</v>
      </c>
      <c r="X42" s="6">
        <v>2954997</v>
      </c>
      <c r="Y42" s="6">
        <v>2954997</v>
      </c>
      <c r="Z42" s="6">
        <v>2954997</v>
      </c>
    </row>
    <row r="43" spans="1:26" ht="22.5" x14ac:dyDescent="0.25">
      <c r="A43" s="3" t="s">
        <v>32</v>
      </c>
      <c r="B43" s="4" t="s">
        <v>33</v>
      </c>
      <c r="C43" s="5" t="s">
        <v>172</v>
      </c>
      <c r="D43" s="3" t="s">
        <v>35</v>
      </c>
      <c r="E43" s="3" t="s">
        <v>52</v>
      </c>
      <c r="F43" s="3" t="s">
        <v>37</v>
      </c>
      <c r="G43" s="3" t="s">
        <v>43</v>
      </c>
      <c r="H43" s="3" t="s">
        <v>36</v>
      </c>
      <c r="I43" s="3" t="s">
        <v>80</v>
      </c>
      <c r="J43" s="3"/>
      <c r="K43" s="3"/>
      <c r="L43" s="3" t="s">
        <v>38</v>
      </c>
      <c r="M43" s="3" t="s">
        <v>39</v>
      </c>
      <c r="N43" s="3" t="s">
        <v>40</v>
      </c>
      <c r="O43" s="4" t="s">
        <v>173</v>
      </c>
      <c r="P43" s="6">
        <v>3500000</v>
      </c>
      <c r="Q43" s="6">
        <v>0</v>
      </c>
      <c r="R43" s="6">
        <v>210000</v>
      </c>
      <c r="S43" s="6">
        <v>3290000</v>
      </c>
      <c r="T43" s="6">
        <v>0</v>
      </c>
      <c r="U43" s="6">
        <v>1820000</v>
      </c>
      <c r="V43" s="6">
        <v>1470000</v>
      </c>
      <c r="W43" s="6">
        <v>1820000</v>
      </c>
      <c r="X43" s="6">
        <v>1820000</v>
      </c>
      <c r="Y43" s="6">
        <v>1820000</v>
      </c>
      <c r="Z43" s="6">
        <v>1820000</v>
      </c>
    </row>
    <row r="44" spans="1:26" ht="22.5" x14ac:dyDescent="0.25">
      <c r="A44" s="3" t="s">
        <v>32</v>
      </c>
      <c r="B44" s="4" t="s">
        <v>33</v>
      </c>
      <c r="C44" s="5" t="s">
        <v>174</v>
      </c>
      <c r="D44" s="3" t="s">
        <v>35</v>
      </c>
      <c r="E44" s="3" t="s">
        <v>52</v>
      </c>
      <c r="F44" s="3" t="s">
        <v>37</v>
      </c>
      <c r="G44" s="3" t="s">
        <v>43</v>
      </c>
      <c r="H44" s="3" t="s">
        <v>36</v>
      </c>
      <c r="I44" s="3" t="s">
        <v>175</v>
      </c>
      <c r="J44" s="3"/>
      <c r="K44" s="3"/>
      <c r="L44" s="3" t="s">
        <v>38</v>
      </c>
      <c r="M44" s="3" t="s">
        <v>39</v>
      </c>
      <c r="N44" s="3" t="s">
        <v>40</v>
      </c>
      <c r="O44" s="4" t="s">
        <v>176</v>
      </c>
      <c r="P44" s="6">
        <v>0</v>
      </c>
      <c r="Q44" s="6">
        <v>210000</v>
      </c>
      <c r="R44" s="6">
        <v>0</v>
      </c>
      <c r="S44" s="6">
        <v>210000</v>
      </c>
      <c r="T44" s="6">
        <v>0</v>
      </c>
      <c r="U44" s="6">
        <v>81200</v>
      </c>
      <c r="V44" s="6">
        <v>128800</v>
      </c>
      <c r="W44" s="6">
        <v>81200</v>
      </c>
      <c r="X44" s="6">
        <v>81200</v>
      </c>
      <c r="Y44" s="6">
        <v>81200</v>
      </c>
      <c r="Z44" s="6">
        <v>81200</v>
      </c>
    </row>
    <row r="45" spans="1:26" ht="22.5" x14ac:dyDescent="0.25">
      <c r="A45" s="3" t="s">
        <v>32</v>
      </c>
      <c r="B45" s="4" t="s">
        <v>33</v>
      </c>
      <c r="C45" s="5" t="s">
        <v>177</v>
      </c>
      <c r="D45" s="3" t="s">
        <v>35</v>
      </c>
      <c r="E45" s="3" t="s">
        <v>52</v>
      </c>
      <c r="F45" s="3" t="s">
        <v>37</v>
      </c>
      <c r="G45" s="3" t="s">
        <v>43</v>
      </c>
      <c r="H45" s="3" t="s">
        <v>43</v>
      </c>
      <c r="I45" s="3" t="s">
        <v>36</v>
      </c>
      <c r="J45" s="3"/>
      <c r="K45" s="3"/>
      <c r="L45" s="3" t="s">
        <v>38</v>
      </c>
      <c r="M45" s="3" t="s">
        <v>39</v>
      </c>
      <c r="N45" s="3" t="s">
        <v>40</v>
      </c>
      <c r="O45" s="4" t="s">
        <v>178</v>
      </c>
      <c r="P45" s="6">
        <v>40000000</v>
      </c>
      <c r="Q45" s="6">
        <v>0</v>
      </c>
      <c r="R45" s="6">
        <v>800000</v>
      </c>
      <c r="S45" s="6">
        <v>39200000</v>
      </c>
      <c r="T45" s="6">
        <v>0</v>
      </c>
      <c r="U45" s="6">
        <v>39200000</v>
      </c>
      <c r="V45" s="6">
        <v>0</v>
      </c>
      <c r="W45" s="6">
        <v>39200000</v>
      </c>
      <c r="X45" s="6">
        <v>18577239</v>
      </c>
      <c r="Y45" s="6">
        <v>18577239</v>
      </c>
      <c r="Z45" s="6">
        <v>18577239</v>
      </c>
    </row>
    <row r="46" spans="1:26" ht="22.5" x14ac:dyDescent="0.25">
      <c r="A46" s="3" t="s">
        <v>32</v>
      </c>
      <c r="B46" s="4" t="s">
        <v>33</v>
      </c>
      <c r="C46" s="5" t="s">
        <v>179</v>
      </c>
      <c r="D46" s="3" t="s">
        <v>35</v>
      </c>
      <c r="E46" s="3" t="s">
        <v>52</v>
      </c>
      <c r="F46" s="3" t="s">
        <v>37</v>
      </c>
      <c r="G46" s="3" t="s">
        <v>43</v>
      </c>
      <c r="H46" s="3" t="s">
        <v>43</v>
      </c>
      <c r="I46" s="3" t="s">
        <v>52</v>
      </c>
      <c r="J46" s="3"/>
      <c r="K46" s="3"/>
      <c r="L46" s="3" t="s">
        <v>38</v>
      </c>
      <c r="M46" s="3" t="s">
        <v>39</v>
      </c>
      <c r="N46" s="3" t="s">
        <v>40</v>
      </c>
      <c r="O46" s="4" t="s">
        <v>180</v>
      </c>
      <c r="P46" s="6">
        <v>20690409</v>
      </c>
      <c r="Q46" s="6">
        <v>0</v>
      </c>
      <c r="R46" s="6">
        <v>0</v>
      </c>
      <c r="S46" s="6">
        <v>20690409</v>
      </c>
      <c r="T46" s="6">
        <v>0</v>
      </c>
      <c r="U46" s="6">
        <v>20690409</v>
      </c>
      <c r="V46" s="6">
        <v>0</v>
      </c>
      <c r="W46" s="6">
        <v>14656418</v>
      </c>
      <c r="X46" s="6">
        <v>4422525.5199999996</v>
      </c>
      <c r="Y46" s="6">
        <v>4422525.5199999996</v>
      </c>
      <c r="Z46" s="6">
        <v>4422525.5199999996</v>
      </c>
    </row>
    <row r="47" spans="1:26" ht="22.5" x14ac:dyDescent="0.25">
      <c r="A47" s="3" t="s">
        <v>32</v>
      </c>
      <c r="B47" s="4" t="s">
        <v>33</v>
      </c>
      <c r="C47" s="5" t="s">
        <v>181</v>
      </c>
      <c r="D47" s="3" t="s">
        <v>35</v>
      </c>
      <c r="E47" s="3" t="s">
        <v>52</v>
      </c>
      <c r="F47" s="3" t="s">
        <v>37</v>
      </c>
      <c r="G47" s="3" t="s">
        <v>43</v>
      </c>
      <c r="H47" s="3" t="s">
        <v>43</v>
      </c>
      <c r="I47" s="3" t="s">
        <v>68</v>
      </c>
      <c r="J47" s="3"/>
      <c r="K47" s="3"/>
      <c r="L47" s="3" t="s">
        <v>38</v>
      </c>
      <c r="M47" s="3" t="s">
        <v>39</v>
      </c>
      <c r="N47" s="3" t="s">
        <v>40</v>
      </c>
      <c r="O47" s="4" t="s">
        <v>182</v>
      </c>
      <c r="P47" s="6">
        <v>800000</v>
      </c>
      <c r="Q47" s="6">
        <v>0</v>
      </c>
      <c r="R47" s="6">
        <v>0</v>
      </c>
      <c r="S47" s="6">
        <v>800000</v>
      </c>
      <c r="T47" s="6">
        <v>0</v>
      </c>
      <c r="U47" s="6">
        <v>800000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</row>
    <row r="48" spans="1:26" ht="22.5" x14ac:dyDescent="0.25">
      <c r="A48" s="3" t="s">
        <v>32</v>
      </c>
      <c r="B48" s="4" t="s">
        <v>33</v>
      </c>
      <c r="C48" s="5" t="s">
        <v>183</v>
      </c>
      <c r="D48" s="3" t="s">
        <v>35</v>
      </c>
      <c r="E48" s="3" t="s">
        <v>52</v>
      </c>
      <c r="F48" s="3" t="s">
        <v>37</v>
      </c>
      <c r="G48" s="3" t="s">
        <v>43</v>
      </c>
      <c r="H48" s="3" t="s">
        <v>43</v>
      </c>
      <c r="I48" s="3" t="s">
        <v>78</v>
      </c>
      <c r="J48" s="3"/>
      <c r="K48" s="3"/>
      <c r="L48" s="3" t="s">
        <v>38</v>
      </c>
      <c r="M48" s="3" t="s">
        <v>39</v>
      </c>
      <c r="N48" s="3" t="s">
        <v>40</v>
      </c>
      <c r="O48" s="4" t="s">
        <v>184</v>
      </c>
      <c r="P48" s="6">
        <v>55000000</v>
      </c>
      <c r="Q48" s="6">
        <v>1050000</v>
      </c>
      <c r="R48" s="6">
        <v>11650000</v>
      </c>
      <c r="S48" s="6">
        <v>44400000</v>
      </c>
      <c r="T48" s="6">
        <v>0</v>
      </c>
      <c r="U48" s="6">
        <v>41828367.229999997</v>
      </c>
      <c r="V48" s="6">
        <v>2571632.77</v>
      </c>
      <c r="W48" s="6">
        <v>41720067.229999997</v>
      </c>
      <c r="X48" s="6">
        <v>16164067.23</v>
      </c>
      <c r="Y48" s="6">
        <v>16164067.23</v>
      </c>
      <c r="Z48" s="6">
        <v>16164067.23</v>
      </c>
    </row>
    <row r="49" spans="1:26" ht="22.5" x14ac:dyDescent="0.25">
      <c r="A49" s="3" t="s">
        <v>32</v>
      </c>
      <c r="B49" s="4" t="s">
        <v>33</v>
      </c>
      <c r="C49" s="5" t="s">
        <v>185</v>
      </c>
      <c r="D49" s="3" t="s">
        <v>35</v>
      </c>
      <c r="E49" s="3" t="s">
        <v>52</v>
      </c>
      <c r="F49" s="3" t="s">
        <v>37</v>
      </c>
      <c r="G49" s="3" t="s">
        <v>43</v>
      </c>
      <c r="H49" s="3" t="s">
        <v>43</v>
      </c>
      <c r="I49" s="3" t="s">
        <v>186</v>
      </c>
      <c r="J49" s="3"/>
      <c r="K49" s="3"/>
      <c r="L49" s="3" t="s">
        <v>38</v>
      </c>
      <c r="M49" s="3" t="s">
        <v>39</v>
      </c>
      <c r="N49" s="3" t="s">
        <v>40</v>
      </c>
      <c r="O49" s="4" t="s">
        <v>187</v>
      </c>
      <c r="P49" s="6">
        <v>0</v>
      </c>
      <c r="Q49" s="6">
        <v>10000</v>
      </c>
      <c r="R49" s="6">
        <v>0</v>
      </c>
      <c r="S49" s="6">
        <v>10000</v>
      </c>
      <c r="T49" s="6">
        <v>0</v>
      </c>
      <c r="U49" s="6">
        <v>0</v>
      </c>
      <c r="V49" s="6">
        <v>10000</v>
      </c>
      <c r="W49" s="6">
        <v>0</v>
      </c>
      <c r="X49" s="6">
        <v>0</v>
      </c>
      <c r="Y49" s="6">
        <v>0</v>
      </c>
      <c r="Z49" s="6">
        <v>0</v>
      </c>
    </row>
    <row r="50" spans="1:26" ht="22.5" x14ac:dyDescent="0.25">
      <c r="A50" s="3" t="s">
        <v>32</v>
      </c>
      <c r="B50" s="4" t="s">
        <v>33</v>
      </c>
      <c r="C50" s="5" t="s">
        <v>188</v>
      </c>
      <c r="D50" s="3" t="s">
        <v>35</v>
      </c>
      <c r="E50" s="3" t="s">
        <v>52</v>
      </c>
      <c r="F50" s="3" t="s">
        <v>37</v>
      </c>
      <c r="G50" s="3" t="s">
        <v>43</v>
      </c>
      <c r="H50" s="3" t="s">
        <v>43</v>
      </c>
      <c r="I50" s="3" t="s">
        <v>189</v>
      </c>
      <c r="J50" s="3"/>
      <c r="K50" s="3"/>
      <c r="L50" s="3" t="s">
        <v>38</v>
      </c>
      <c r="M50" s="3" t="s">
        <v>39</v>
      </c>
      <c r="N50" s="3" t="s">
        <v>40</v>
      </c>
      <c r="O50" s="4" t="s">
        <v>190</v>
      </c>
      <c r="P50" s="6">
        <v>0</v>
      </c>
      <c r="Q50" s="6">
        <v>13000000</v>
      </c>
      <c r="R50" s="6">
        <v>0</v>
      </c>
      <c r="S50" s="6">
        <v>13000000</v>
      </c>
      <c r="T50" s="6">
        <v>0</v>
      </c>
      <c r="U50" s="6">
        <v>12131806</v>
      </c>
      <c r="V50" s="6">
        <v>868194</v>
      </c>
      <c r="W50" s="6">
        <v>11540426</v>
      </c>
      <c r="X50" s="6">
        <v>11540426</v>
      </c>
      <c r="Y50" s="6">
        <v>11540426</v>
      </c>
      <c r="Z50" s="6">
        <v>11540426</v>
      </c>
    </row>
    <row r="51" spans="1:26" ht="22.5" x14ac:dyDescent="0.25">
      <c r="A51" s="3" t="s">
        <v>32</v>
      </c>
      <c r="B51" s="4" t="s">
        <v>33</v>
      </c>
      <c r="C51" s="5" t="s">
        <v>191</v>
      </c>
      <c r="D51" s="3" t="s">
        <v>35</v>
      </c>
      <c r="E51" s="3" t="s">
        <v>52</v>
      </c>
      <c r="F51" s="3" t="s">
        <v>37</v>
      </c>
      <c r="G51" s="3" t="s">
        <v>43</v>
      </c>
      <c r="H51" s="3" t="s">
        <v>43</v>
      </c>
      <c r="I51" s="3" t="s">
        <v>192</v>
      </c>
      <c r="J51" s="3"/>
      <c r="K51" s="3"/>
      <c r="L51" s="3" t="s">
        <v>38</v>
      </c>
      <c r="M51" s="3" t="s">
        <v>39</v>
      </c>
      <c r="N51" s="3" t="s">
        <v>40</v>
      </c>
      <c r="O51" s="4" t="s">
        <v>193</v>
      </c>
      <c r="P51" s="6">
        <v>29084200</v>
      </c>
      <c r="Q51" s="6">
        <v>739459</v>
      </c>
      <c r="R51" s="6">
        <v>500000</v>
      </c>
      <c r="S51" s="6">
        <v>29323659</v>
      </c>
      <c r="T51" s="6">
        <v>0</v>
      </c>
      <c r="U51" s="6">
        <v>29123659</v>
      </c>
      <c r="V51" s="6">
        <v>200000</v>
      </c>
      <c r="W51" s="6">
        <v>12023659</v>
      </c>
      <c r="X51" s="6">
        <v>9111114.5999999996</v>
      </c>
      <c r="Y51" s="6">
        <v>9111114.5999999996</v>
      </c>
      <c r="Z51" s="6">
        <v>9111114.5999999996</v>
      </c>
    </row>
    <row r="52" spans="1:26" ht="22.5" x14ac:dyDescent="0.25">
      <c r="A52" s="3" t="s">
        <v>32</v>
      </c>
      <c r="B52" s="4" t="s">
        <v>33</v>
      </c>
      <c r="C52" s="5" t="s">
        <v>194</v>
      </c>
      <c r="D52" s="3" t="s">
        <v>35</v>
      </c>
      <c r="E52" s="3" t="s">
        <v>52</v>
      </c>
      <c r="F52" s="3" t="s">
        <v>37</v>
      </c>
      <c r="G52" s="3" t="s">
        <v>43</v>
      </c>
      <c r="H52" s="3" t="s">
        <v>43</v>
      </c>
      <c r="I52" s="3" t="s">
        <v>195</v>
      </c>
      <c r="J52" s="3"/>
      <c r="K52" s="3"/>
      <c r="L52" s="3" t="s">
        <v>38</v>
      </c>
      <c r="M52" s="3" t="s">
        <v>39</v>
      </c>
      <c r="N52" s="3" t="s">
        <v>40</v>
      </c>
      <c r="O52" s="4" t="s">
        <v>196</v>
      </c>
      <c r="P52" s="6">
        <v>0</v>
      </c>
      <c r="Q52" s="6">
        <v>148240</v>
      </c>
      <c r="R52" s="6">
        <v>0</v>
      </c>
      <c r="S52" s="6">
        <v>148240</v>
      </c>
      <c r="T52" s="6">
        <v>0</v>
      </c>
      <c r="U52" s="6">
        <v>52740</v>
      </c>
      <c r="V52" s="6">
        <v>95500</v>
      </c>
      <c r="W52" s="6">
        <v>48240</v>
      </c>
      <c r="X52" s="6">
        <v>48240</v>
      </c>
      <c r="Y52" s="6">
        <v>48240</v>
      </c>
      <c r="Z52" s="6">
        <v>48240</v>
      </c>
    </row>
    <row r="53" spans="1:26" ht="22.5" x14ac:dyDescent="0.25">
      <c r="A53" s="3" t="s">
        <v>32</v>
      </c>
      <c r="B53" s="4" t="s">
        <v>33</v>
      </c>
      <c r="C53" s="5" t="s">
        <v>197</v>
      </c>
      <c r="D53" s="3" t="s">
        <v>35</v>
      </c>
      <c r="E53" s="3" t="s">
        <v>52</v>
      </c>
      <c r="F53" s="3" t="s">
        <v>37</v>
      </c>
      <c r="G53" s="3" t="s">
        <v>43</v>
      </c>
      <c r="H53" s="3" t="s">
        <v>43</v>
      </c>
      <c r="I53" s="3" t="s">
        <v>198</v>
      </c>
      <c r="J53" s="3"/>
      <c r="K53" s="3"/>
      <c r="L53" s="3" t="s">
        <v>38</v>
      </c>
      <c r="M53" s="3" t="s">
        <v>39</v>
      </c>
      <c r="N53" s="3" t="s">
        <v>40</v>
      </c>
      <c r="O53" s="4" t="s">
        <v>199</v>
      </c>
      <c r="P53" s="6">
        <v>22000000</v>
      </c>
      <c r="Q53" s="6">
        <v>0</v>
      </c>
      <c r="R53" s="6">
        <v>14947699</v>
      </c>
      <c r="S53" s="6">
        <v>7052301</v>
      </c>
      <c r="T53" s="6">
        <v>0</v>
      </c>
      <c r="U53" s="6">
        <v>5885984</v>
      </c>
      <c r="V53" s="6">
        <v>1166317</v>
      </c>
      <c r="W53" s="6">
        <v>5791984</v>
      </c>
      <c r="X53" s="6">
        <v>5791984</v>
      </c>
      <c r="Y53" s="6">
        <v>5791984</v>
      </c>
      <c r="Z53" s="6">
        <v>5791984</v>
      </c>
    </row>
    <row r="54" spans="1:26" ht="22.5" x14ac:dyDescent="0.25">
      <c r="A54" s="3" t="s">
        <v>32</v>
      </c>
      <c r="B54" s="4" t="s">
        <v>33</v>
      </c>
      <c r="C54" s="5" t="s">
        <v>200</v>
      </c>
      <c r="D54" s="3" t="s">
        <v>35</v>
      </c>
      <c r="E54" s="3" t="s">
        <v>52</v>
      </c>
      <c r="F54" s="3" t="s">
        <v>37</v>
      </c>
      <c r="G54" s="3" t="s">
        <v>43</v>
      </c>
      <c r="H54" s="3" t="s">
        <v>46</v>
      </c>
      <c r="I54" s="3" t="s">
        <v>36</v>
      </c>
      <c r="J54" s="3"/>
      <c r="K54" s="3"/>
      <c r="L54" s="3" t="s">
        <v>38</v>
      </c>
      <c r="M54" s="3" t="s">
        <v>39</v>
      </c>
      <c r="N54" s="3" t="s">
        <v>40</v>
      </c>
      <c r="O54" s="4" t="s">
        <v>201</v>
      </c>
      <c r="P54" s="6">
        <v>11473450</v>
      </c>
      <c r="Q54" s="6">
        <v>1000000</v>
      </c>
      <c r="R54" s="6">
        <v>3356000</v>
      </c>
      <c r="S54" s="6">
        <v>9117450</v>
      </c>
      <c r="T54" s="6">
        <v>0</v>
      </c>
      <c r="U54" s="6">
        <v>9082302</v>
      </c>
      <c r="V54" s="6">
        <v>35148</v>
      </c>
      <c r="W54" s="6">
        <v>8990442</v>
      </c>
      <c r="X54" s="6">
        <v>2813442</v>
      </c>
      <c r="Y54" s="6">
        <v>2813442</v>
      </c>
      <c r="Z54" s="6">
        <v>2813442</v>
      </c>
    </row>
    <row r="55" spans="1:26" ht="22.5" x14ac:dyDescent="0.25">
      <c r="A55" s="3" t="s">
        <v>32</v>
      </c>
      <c r="B55" s="4" t="s">
        <v>33</v>
      </c>
      <c r="C55" s="5" t="s">
        <v>202</v>
      </c>
      <c r="D55" s="3" t="s">
        <v>35</v>
      </c>
      <c r="E55" s="3" t="s">
        <v>52</v>
      </c>
      <c r="F55" s="3" t="s">
        <v>37</v>
      </c>
      <c r="G55" s="3" t="s">
        <v>43</v>
      </c>
      <c r="H55" s="3" t="s">
        <v>46</v>
      </c>
      <c r="I55" s="3" t="s">
        <v>52</v>
      </c>
      <c r="J55" s="3"/>
      <c r="K55" s="3"/>
      <c r="L55" s="3" t="s">
        <v>38</v>
      </c>
      <c r="M55" s="3" t="s">
        <v>39</v>
      </c>
      <c r="N55" s="3" t="s">
        <v>40</v>
      </c>
      <c r="O55" s="4" t="s">
        <v>203</v>
      </c>
      <c r="P55" s="6">
        <v>10500000</v>
      </c>
      <c r="Q55" s="6">
        <v>1212000</v>
      </c>
      <c r="R55" s="6">
        <v>3220000</v>
      </c>
      <c r="S55" s="6">
        <v>8492000</v>
      </c>
      <c r="T55" s="6">
        <v>0</v>
      </c>
      <c r="U55" s="6">
        <v>8405949</v>
      </c>
      <c r="V55" s="6">
        <v>86051</v>
      </c>
      <c r="W55" s="6">
        <v>8102749</v>
      </c>
      <c r="X55" s="6">
        <v>4778437</v>
      </c>
      <c r="Y55" s="6">
        <v>4269346</v>
      </c>
      <c r="Z55" s="6">
        <v>4269346</v>
      </c>
    </row>
    <row r="56" spans="1:26" ht="33.75" x14ac:dyDescent="0.25">
      <c r="A56" s="3" t="s">
        <v>32</v>
      </c>
      <c r="B56" s="4" t="s">
        <v>33</v>
      </c>
      <c r="C56" s="5" t="s">
        <v>204</v>
      </c>
      <c r="D56" s="3" t="s">
        <v>35</v>
      </c>
      <c r="E56" s="3" t="s">
        <v>52</v>
      </c>
      <c r="F56" s="3" t="s">
        <v>37</v>
      </c>
      <c r="G56" s="3" t="s">
        <v>43</v>
      </c>
      <c r="H56" s="3" t="s">
        <v>46</v>
      </c>
      <c r="I56" s="3" t="s">
        <v>46</v>
      </c>
      <c r="J56" s="3"/>
      <c r="K56" s="3"/>
      <c r="L56" s="3" t="s">
        <v>38</v>
      </c>
      <c r="M56" s="3" t="s">
        <v>39</v>
      </c>
      <c r="N56" s="3" t="s">
        <v>40</v>
      </c>
      <c r="O56" s="4" t="s">
        <v>205</v>
      </c>
      <c r="P56" s="6">
        <v>236899680</v>
      </c>
      <c r="Q56" s="6">
        <v>0</v>
      </c>
      <c r="R56" s="6">
        <v>1830000</v>
      </c>
      <c r="S56" s="6">
        <v>235069680</v>
      </c>
      <c r="T56" s="6">
        <v>0</v>
      </c>
      <c r="U56" s="6">
        <v>147292947</v>
      </c>
      <c r="V56" s="6">
        <v>87776733</v>
      </c>
      <c r="W56" s="6">
        <v>147123710</v>
      </c>
      <c r="X56" s="6">
        <v>74811760</v>
      </c>
      <c r="Y56" s="6">
        <v>74811760</v>
      </c>
      <c r="Z56" s="6">
        <v>74811760</v>
      </c>
    </row>
    <row r="57" spans="1:26" ht="22.5" x14ac:dyDescent="0.25">
      <c r="A57" s="3" t="s">
        <v>32</v>
      </c>
      <c r="B57" s="4" t="s">
        <v>33</v>
      </c>
      <c r="C57" s="5" t="s">
        <v>206</v>
      </c>
      <c r="D57" s="3" t="s">
        <v>35</v>
      </c>
      <c r="E57" s="3" t="s">
        <v>52</v>
      </c>
      <c r="F57" s="3" t="s">
        <v>37</v>
      </c>
      <c r="G57" s="3" t="s">
        <v>43</v>
      </c>
      <c r="H57" s="3" t="s">
        <v>46</v>
      </c>
      <c r="I57" s="3" t="s">
        <v>68</v>
      </c>
      <c r="J57" s="3"/>
      <c r="K57" s="3"/>
      <c r="L57" s="3" t="s">
        <v>38</v>
      </c>
      <c r="M57" s="3" t="s">
        <v>39</v>
      </c>
      <c r="N57" s="3" t="s">
        <v>40</v>
      </c>
      <c r="O57" s="4" t="s">
        <v>207</v>
      </c>
      <c r="P57" s="6">
        <v>21900000</v>
      </c>
      <c r="Q57" s="6">
        <v>0</v>
      </c>
      <c r="R57" s="6">
        <v>487684</v>
      </c>
      <c r="S57" s="6">
        <v>21412316</v>
      </c>
      <c r="T57" s="6">
        <v>0</v>
      </c>
      <c r="U57" s="6">
        <v>21400000</v>
      </c>
      <c r="V57" s="6">
        <v>12316</v>
      </c>
      <c r="W57" s="6">
        <v>9000000</v>
      </c>
      <c r="X57" s="6">
        <v>6255303.5999999996</v>
      </c>
      <c r="Y57" s="6">
        <v>6255303.5999999996</v>
      </c>
      <c r="Z57" s="6">
        <v>6255303.5999999996</v>
      </c>
    </row>
    <row r="58" spans="1:26" ht="22.5" x14ac:dyDescent="0.25">
      <c r="A58" s="3" t="s">
        <v>32</v>
      </c>
      <c r="B58" s="4" t="s">
        <v>33</v>
      </c>
      <c r="C58" s="5" t="s">
        <v>208</v>
      </c>
      <c r="D58" s="3" t="s">
        <v>35</v>
      </c>
      <c r="E58" s="3" t="s">
        <v>52</v>
      </c>
      <c r="F58" s="3" t="s">
        <v>37</v>
      </c>
      <c r="G58" s="3" t="s">
        <v>43</v>
      </c>
      <c r="H58" s="3" t="s">
        <v>46</v>
      </c>
      <c r="I58" s="3" t="s">
        <v>154</v>
      </c>
      <c r="J58" s="3"/>
      <c r="K58" s="3"/>
      <c r="L58" s="3" t="s">
        <v>38</v>
      </c>
      <c r="M58" s="3" t="s">
        <v>39</v>
      </c>
      <c r="N58" s="3" t="s">
        <v>40</v>
      </c>
      <c r="O58" s="4" t="s">
        <v>209</v>
      </c>
      <c r="P58" s="6">
        <v>112901877</v>
      </c>
      <c r="Q58" s="6">
        <v>0</v>
      </c>
      <c r="R58" s="6">
        <v>7278000</v>
      </c>
      <c r="S58" s="6">
        <v>105623877</v>
      </c>
      <c r="T58" s="6">
        <v>0</v>
      </c>
      <c r="U58" s="6">
        <v>105623224</v>
      </c>
      <c r="V58" s="6">
        <v>653</v>
      </c>
      <c r="W58" s="6">
        <v>88623224</v>
      </c>
      <c r="X58" s="6">
        <v>50641842</v>
      </c>
      <c r="Y58" s="6">
        <v>50641842</v>
      </c>
      <c r="Z58" s="6">
        <v>50641842</v>
      </c>
    </row>
    <row r="59" spans="1:26" ht="22.5" x14ac:dyDescent="0.25">
      <c r="A59" s="3" t="s">
        <v>32</v>
      </c>
      <c r="B59" s="4" t="s">
        <v>33</v>
      </c>
      <c r="C59" s="5" t="s">
        <v>210</v>
      </c>
      <c r="D59" s="3" t="s">
        <v>35</v>
      </c>
      <c r="E59" s="3" t="s">
        <v>52</v>
      </c>
      <c r="F59" s="3" t="s">
        <v>37</v>
      </c>
      <c r="G59" s="3" t="s">
        <v>43</v>
      </c>
      <c r="H59" s="3" t="s">
        <v>46</v>
      </c>
      <c r="I59" s="3" t="s">
        <v>39</v>
      </c>
      <c r="J59" s="3"/>
      <c r="K59" s="3"/>
      <c r="L59" s="3" t="s">
        <v>38</v>
      </c>
      <c r="M59" s="3" t="s">
        <v>39</v>
      </c>
      <c r="N59" s="3" t="s">
        <v>40</v>
      </c>
      <c r="O59" s="4" t="s">
        <v>211</v>
      </c>
      <c r="P59" s="6">
        <v>167705968</v>
      </c>
      <c r="Q59" s="6">
        <v>7720000</v>
      </c>
      <c r="R59" s="6">
        <v>4656000</v>
      </c>
      <c r="S59" s="6">
        <v>170769968</v>
      </c>
      <c r="T59" s="6">
        <v>0</v>
      </c>
      <c r="U59" s="6">
        <v>170760338.38</v>
      </c>
      <c r="V59" s="6">
        <v>9629.6200000000008</v>
      </c>
      <c r="W59" s="6">
        <v>170760338.38</v>
      </c>
      <c r="X59" s="6">
        <v>83534912.799999997</v>
      </c>
      <c r="Y59" s="6">
        <v>83534912.799999997</v>
      </c>
      <c r="Z59" s="6">
        <v>83534912.799999997</v>
      </c>
    </row>
    <row r="60" spans="1:26" ht="22.5" x14ac:dyDescent="0.25">
      <c r="A60" s="3" t="s">
        <v>32</v>
      </c>
      <c r="B60" s="4" t="s">
        <v>33</v>
      </c>
      <c r="C60" s="5" t="s">
        <v>212</v>
      </c>
      <c r="D60" s="3" t="s">
        <v>35</v>
      </c>
      <c r="E60" s="3" t="s">
        <v>52</v>
      </c>
      <c r="F60" s="3" t="s">
        <v>37</v>
      </c>
      <c r="G60" s="3" t="s">
        <v>43</v>
      </c>
      <c r="H60" s="3" t="s">
        <v>46</v>
      </c>
      <c r="I60" s="3" t="s">
        <v>103</v>
      </c>
      <c r="J60" s="3"/>
      <c r="K60" s="3"/>
      <c r="L60" s="3" t="s">
        <v>38</v>
      </c>
      <c r="M60" s="3" t="s">
        <v>39</v>
      </c>
      <c r="N60" s="3" t="s">
        <v>40</v>
      </c>
      <c r="O60" s="4" t="s">
        <v>213</v>
      </c>
      <c r="P60" s="6">
        <v>4000000</v>
      </c>
      <c r="Q60" s="6">
        <v>0</v>
      </c>
      <c r="R60" s="6">
        <v>1900000</v>
      </c>
      <c r="S60" s="6">
        <v>2100000</v>
      </c>
      <c r="T60" s="6">
        <v>0</v>
      </c>
      <c r="U60" s="6">
        <v>1979000</v>
      </c>
      <c r="V60" s="6">
        <v>121000</v>
      </c>
      <c r="W60" s="6">
        <v>1946000</v>
      </c>
      <c r="X60" s="6">
        <v>1946000</v>
      </c>
      <c r="Y60" s="6">
        <v>1946000</v>
      </c>
      <c r="Z60" s="6">
        <v>1946000</v>
      </c>
    </row>
    <row r="61" spans="1:26" ht="22.5" x14ac:dyDescent="0.25">
      <c r="A61" s="3" t="s">
        <v>32</v>
      </c>
      <c r="B61" s="4" t="s">
        <v>33</v>
      </c>
      <c r="C61" s="5" t="s">
        <v>214</v>
      </c>
      <c r="D61" s="3" t="s">
        <v>35</v>
      </c>
      <c r="E61" s="3" t="s">
        <v>52</v>
      </c>
      <c r="F61" s="3" t="s">
        <v>37</v>
      </c>
      <c r="G61" s="3" t="s">
        <v>43</v>
      </c>
      <c r="H61" s="3" t="s">
        <v>68</v>
      </c>
      <c r="I61" s="3" t="s">
        <v>52</v>
      </c>
      <c r="J61" s="3"/>
      <c r="K61" s="3"/>
      <c r="L61" s="3" t="s">
        <v>38</v>
      </c>
      <c r="M61" s="3" t="s">
        <v>39</v>
      </c>
      <c r="N61" s="3" t="s">
        <v>40</v>
      </c>
      <c r="O61" s="4" t="s">
        <v>215</v>
      </c>
      <c r="P61" s="6">
        <v>102081962</v>
      </c>
      <c r="Q61" s="6">
        <v>700000</v>
      </c>
      <c r="R61" s="6">
        <v>0</v>
      </c>
      <c r="S61" s="6">
        <v>102781962</v>
      </c>
      <c r="T61" s="6">
        <v>0</v>
      </c>
      <c r="U61" s="6">
        <v>102330105</v>
      </c>
      <c r="V61" s="6">
        <v>451857</v>
      </c>
      <c r="W61" s="6">
        <v>102298212</v>
      </c>
      <c r="X61" s="6">
        <v>48890749</v>
      </c>
      <c r="Y61" s="6">
        <v>48890749</v>
      </c>
      <c r="Z61" s="6">
        <v>48890749</v>
      </c>
    </row>
    <row r="62" spans="1:26" ht="22.5" x14ac:dyDescent="0.25">
      <c r="A62" s="3" t="s">
        <v>32</v>
      </c>
      <c r="B62" s="4" t="s">
        <v>33</v>
      </c>
      <c r="C62" s="5" t="s">
        <v>216</v>
      </c>
      <c r="D62" s="3" t="s">
        <v>35</v>
      </c>
      <c r="E62" s="3" t="s">
        <v>52</v>
      </c>
      <c r="F62" s="3" t="s">
        <v>37</v>
      </c>
      <c r="G62" s="3" t="s">
        <v>43</v>
      </c>
      <c r="H62" s="3" t="s">
        <v>68</v>
      </c>
      <c r="I62" s="3" t="s">
        <v>46</v>
      </c>
      <c r="J62" s="3"/>
      <c r="K62" s="3"/>
      <c r="L62" s="3" t="s">
        <v>38</v>
      </c>
      <c r="M62" s="3" t="s">
        <v>39</v>
      </c>
      <c r="N62" s="3" t="s">
        <v>40</v>
      </c>
      <c r="O62" s="4" t="s">
        <v>217</v>
      </c>
      <c r="P62" s="6">
        <v>548769110</v>
      </c>
      <c r="Q62" s="6">
        <v>12020000</v>
      </c>
      <c r="R62" s="6">
        <v>5622800</v>
      </c>
      <c r="S62" s="6">
        <v>555166310</v>
      </c>
      <c r="T62" s="6">
        <v>0</v>
      </c>
      <c r="U62" s="6">
        <v>539807271.54999995</v>
      </c>
      <c r="V62" s="6">
        <v>15359038.449999999</v>
      </c>
      <c r="W62" s="6">
        <v>520972658.85000002</v>
      </c>
      <c r="X62" s="6">
        <v>212899012</v>
      </c>
      <c r="Y62" s="6">
        <v>212899012</v>
      </c>
      <c r="Z62" s="6">
        <v>212899012</v>
      </c>
    </row>
    <row r="63" spans="1:26" ht="22.5" x14ac:dyDescent="0.25">
      <c r="A63" s="3" t="s">
        <v>32</v>
      </c>
      <c r="B63" s="4" t="s">
        <v>33</v>
      </c>
      <c r="C63" s="5" t="s">
        <v>218</v>
      </c>
      <c r="D63" s="3" t="s">
        <v>35</v>
      </c>
      <c r="E63" s="3" t="s">
        <v>52</v>
      </c>
      <c r="F63" s="3" t="s">
        <v>37</v>
      </c>
      <c r="G63" s="3" t="s">
        <v>43</v>
      </c>
      <c r="H63" s="3" t="s">
        <v>68</v>
      </c>
      <c r="I63" s="3" t="s">
        <v>147</v>
      </c>
      <c r="J63" s="3"/>
      <c r="K63" s="3"/>
      <c r="L63" s="3" t="s">
        <v>38</v>
      </c>
      <c r="M63" s="3" t="s">
        <v>39</v>
      </c>
      <c r="N63" s="3" t="s">
        <v>40</v>
      </c>
      <c r="O63" s="4" t="s">
        <v>219</v>
      </c>
      <c r="P63" s="6">
        <v>5000000</v>
      </c>
      <c r="Q63" s="6">
        <v>1860000</v>
      </c>
      <c r="R63" s="6">
        <v>5000000</v>
      </c>
      <c r="S63" s="6">
        <v>1860000</v>
      </c>
      <c r="T63" s="6">
        <v>0</v>
      </c>
      <c r="U63" s="6">
        <v>1408450</v>
      </c>
      <c r="V63" s="6">
        <v>451550</v>
      </c>
      <c r="W63" s="6">
        <v>1204800</v>
      </c>
      <c r="X63" s="6">
        <v>1204800</v>
      </c>
      <c r="Y63" s="6">
        <v>1204800</v>
      </c>
      <c r="Z63" s="6">
        <v>1204800</v>
      </c>
    </row>
    <row r="64" spans="1:26" ht="22.5" x14ac:dyDescent="0.25">
      <c r="A64" s="3" t="s">
        <v>32</v>
      </c>
      <c r="B64" s="4" t="s">
        <v>33</v>
      </c>
      <c r="C64" s="5" t="s">
        <v>220</v>
      </c>
      <c r="D64" s="3" t="s">
        <v>35</v>
      </c>
      <c r="E64" s="3" t="s">
        <v>52</v>
      </c>
      <c r="F64" s="3" t="s">
        <v>37</v>
      </c>
      <c r="G64" s="3" t="s">
        <v>43</v>
      </c>
      <c r="H64" s="3" t="s">
        <v>68</v>
      </c>
      <c r="I64" s="3" t="s">
        <v>154</v>
      </c>
      <c r="J64" s="3"/>
      <c r="K64" s="3"/>
      <c r="L64" s="3" t="s">
        <v>38</v>
      </c>
      <c r="M64" s="3" t="s">
        <v>39</v>
      </c>
      <c r="N64" s="3" t="s">
        <v>40</v>
      </c>
      <c r="O64" s="4" t="s">
        <v>221</v>
      </c>
      <c r="P64" s="6">
        <v>0</v>
      </c>
      <c r="Q64" s="6">
        <v>8602800</v>
      </c>
      <c r="R64" s="6">
        <v>2560000</v>
      </c>
      <c r="S64" s="6">
        <v>6042800</v>
      </c>
      <c r="T64" s="6">
        <v>0</v>
      </c>
      <c r="U64" s="6">
        <v>3638223</v>
      </c>
      <c r="V64" s="6">
        <v>2404577</v>
      </c>
      <c r="W64" s="6">
        <v>3638223</v>
      </c>
      <c r="X64" s="6">
        <v>2034556</v>
      </c>
      <c r="Y64" s="6">
        <v>2034556</v>
      </c>
      <c r="Z64" s="6">
        <v>2034556</v>
      </c>
    </row>
    <row r="65" spans="1:26" ht="22.5" x14ac:dyDescent="0.25">
      <c r="A65" s="3" t="s">
        <v>32</v>
      </c>
      <c r="B65" s="4" t="s">
        <v>33</v>
      </c>
      <c r="C65" s="5" t="s">
        <v>222</v>
      </c>
      <c r="D65" s="3" t="s">
        <v>35</v>
      </c>
      <c r="E65" s="3" t="s">
        <v>52</v>
      </c>
      <c r="F65" s="3" t="s">
        <v>37</v>
      </c>
      <c r="G65" s="3" t="s">
        <v>43</v>
      </c>
      <c r="H65" s="3" t="s">
        <v>147</v>
      </c>
      <c r="I65" s="3" t="s">
        <v>36</v>
      </c>
      <c r="J65" s="3"/>
      <c r="K65" s="3"/>
      <c r="L65" s="3" t="s">
        <v>38</v>
      </c>
      <c r="M65" s="3" t="s">
        <v>39</v>
      </c>
      <c r="N65" s="3" t="s">
        <v>40</v>
      </c>
      <c r="O65" s="4" t="s">
        <v>223</v>
      </c>
      <c r="P65" s="6">
        <v>0</v>
      </c>
      <c r="Q65" s="6">
        <v>1000</v>
      </c>
      <c r="R65" s="6">
        <v>0</v>
      </c>
      <c r="S65" s="6">
        <v>1000</v>
      </c>
      <c r="T65" s="6">
        <v>0</v>
      </c>
      <c r="U65" s="6">
        <v>0</v>
      </c>
      <c r="V65" s="6">
        <v>1000</v>
      </c>
      <c r="W65" s="6">
        <v>0</v>
      </c>
      <c r="X65" s="6">
        <v>0</v>
      </c>
      <c r="Y65" s="6">
        <v>0</v>
      </c>
      <c r="Z65" s="6">
        <v>0</v>
      </c>
    </row>
    <row r="66" spans="1:26" ht="33.75" x14ac:dyDescent="0.25">
      <c r="A66" s="3" t="s">
        <v>32</v>
      </c>
      <c r="B66" s="4" t="s">
        <v>33</v>
      </c>
      <c r="C66" s="5" t="s">
        <v>224</v>
      </c>
      <c r="D66" s="3" t="s">
        <v>35</v>
      </c>
      <c r="E66" s="3" t="s">
        <v>52</v>
      </c>
      <c r="F66" s="3" t="s">
        <v>37</v>
      </c>
      <c r="G66" s="3" t="s">
        <v>43</v>
      </c>
      <c r="H66" s="3" t="s">
        <v>147</v>
      </c>
      <c r="I66" s="3" t="s">
        <v>57</v>
      </c>
      <c r="J66" s="3"/>
      <c r="K66" s="3"/>
      <c r="L66" s="3" t="s">
        <v>38</v>
      </c>
      <c r="M66" s="3" t="s">
        <v>39</v>
      </c>
      <c r="N66" s="3" t="s">
        <v>40</v>
      </c>
      <c r="O66" s="4" t="s">
        <v>225</v>
      </c>
      <c r="P66" s="6">
        <v>0</v>
      </c>
      <c r="Q66" s="6">
        <v>200000</v>
      </c>
      <c r="R66" s="6">
        <v>0</v>
      </c>
      <c r="S66" s="6">
        <v>200000</v>
      </c>
      <c r="T66" s="6">
        <v>0</v>
      </c>
      <c r="U66" s="6">
        <v>0</v>
      </c>
      <c r="V66" s="6">
        <v>200000</v>
      </c>
      <c r="W66" s="6">
        <v>0</v>
      </c>
      <c r="X66" s="6">
        <v>0</v>
      </c>
      <c r="Y66" s="6">
        <v>0</v>
      </c>
      <c r="Z66" s="6">
        <v>0</v>
      </c>
    </row>
    <row r="67" spans="1:26" ht="22.5" x14ac:dyDescent="0.25">
      <c r="A67" s="3" t="s">
        <v>32</v>
      </c>
      <c r="B67" s="4" t="s">
        <v>33</v>
      </c>
      <c r="C67" s="5" t="s">
        <v>226</v>
      </c>
      <c r="D67" s="3" t="s">
        <v>35</v>
      </c>
      <c r="E67" s="3" t="s">
        <v>52</v>
      </c>
      <c r="F67" s="3" t="s">
        <v>37</v>
      </c>
      <c r="G67" s="3" t="s">
        <v>43</v>
      </c>
      <c r="H67" s="3" t="s">
        <v>147</v>
      </c>
      <c r="I67" s="3" t="s">
        <v>46</v>
      </c>
      <c r="J67" s="3"/>
      <c r="K67" s="3"/>
      <c r="L67" s="3" t="s">
        <v>38</v>
      </c>
      <c r="M67" s="3" t="s">
        <v>39</v>
      </c>
      <c r="N67" s="3" t="s">
        <v>40</v>
      </c>
      <c r="O67" s="4" t="s">
        <v>227</v>
      </c>
      <c r="P67" s="6">
        <v>1000000</v>
      </c>
      <c r="Q67" s="6">
        <v>0</v>
      </c>
      <c r="R67" s="6">
        <v>191000</v>
      </c>
      <c r="S67" s="6">
        <v>809000</v>
      </c>
      <c r="T67" s="6">
        <v>0</v>
      </c>
      <c r="U67" s="6">
        <v>808998</v>
      </c>
      <c r="V67" s="6">
        <v>2</v>
      </c>
      <c r="W67" s="6">
        <v>683998</v>
      </c>
      <c r="X67" s="6">
        <v>683998</v>
      </c>
      <c r="Y67" s="6">
        <v>683998</v>
      </c>
      <c r="Z67" s="6">
        <v>683998</v>
      </c>
    </row>
    <row r="68" spans="1:26" ht="22.5" x14ac:dyDescent="0.25">
      <c r="A68" s="3" t="s">
        <v>32</v>
      </c>
      <c r="B68" s="4" t="s">
        <v>33</v>
      </c>
      <c r="C68" s="5" t="s">
        <v>228</v>
      </c>
      <c r="D68" s="3" t="s">
        <v>35</v>
      </c>
      <c r="E68" s="3" t="s">
        <v>52</v>
      </c>
      <c r="F68" s="3" t="s">
        <v>37</v>
      </c>
      <c r="G68" s="3" t="s">
        <v>43</v>
      </c>
      <c r="H68" s="3" t="s">
        <v>147</v>
      </c>
      <c r="I68" s="3" t="s">
        <v>68</v>
      </c>
      <c r="J68" s="3"/>
      <c r="K68" s="3"/>
      <c r="L68" s="3" t="s">
        <v>38</v>
      </c>
      <c r="M68" s="3" t="s">
        <v>39</v>
      </c>
      <c r="N68" s="3" t="s">
        <v>40</v>
      </c>
      <c r="O68" s="4" t="s">
        <v>229</v>
      </c>
      <c r="P68" s="6">
        <v>4500000</v>
      </c>
      <c r="Q68" s="6">
        <v>181000</v>
      </c>
      <c r="R68" s="6">
        <v>2201000</v>
      </c>
      <c r="S68" s="6">
        <v>2480000</v>
      </c>
      <c r="T68" s="6">
        <v>0</v>
      </c>
      <c r="U68" s="6">
        <v>1771381</v>
      </c>
      <c r="V68" s="6">
        <v>708619</v>
      </c>
      <c r="W68" s="6">
        <v>1680901</v>
      </c>
      <c r="X68" s="6">
        <v>1680901</v>
      </c>
      <c r="Y68" s="6">
        <v>1680901</v>
      </c>
      <c r="Z68" s="6">
        <v>1680901</v>
      </c>
    </row>
    <row r="69" spans="1:26" ht="22.5" x14ac:dyDescent="0.25">
      <c r="A69" s="3" t="s">
        <v>32</v>
      </c>
      <c r="B69" s="4" t="s">
        <v>33</v>
      </c>
      <c r="C69" s="5" t="s">
        <v>230</v>
      </c>
      <c r="D69" s="3" t="s">
        <v>35</v>
      </c>
      <c r="E69" s="3" t="s">
        <v>52</v>
      </c>
      <c r="F69" s="3" t="s">
        <v>37</v>
      </c>
      <c r="G69" s="3" t="s">
        <v>43</v>
      </c>
      <c r="H69" s="3" t="s">
        <v>154</v>
      </c>
      <c r="I69" s="3" t="s">
        <v>36</v>
      </c>
      <c r="J69" s="3"/>
      <c r="K69" s="3"/>
      <c r="L69" s="3" t="s">
        <v>38</v>
      </c>
      <c r="M69" s="3" t="s">
        <v>39</v>
      </c>
      <c r="N69" s="3" t="s">
        <v>40</v>
      </c>
      <c r="O69" s="4" t="s">
        <v>231</v>
      </c>
      <c r="P69" s="6">
        <v>10000000</v>
      </c>
      <c r="Q69" s="6">
        <v>0</v>
      </c>
      <c r="R69" s="6">
        <v>200000</v>
      </c>
      <c r="S69" s="6">
        <v>9800000</v>
      </c>
      <c r="T69" s="6">
        <v>0</v>
      </c>
      <c r="U69" s="6">
        <v>9800000</v>
      </c>
      <c r="V69" s="6">
        <v>0</v>
      </c>
      <c r="W69" s="6">
        <v>4567770</v>
      </c>
      <c r="X69" s="6">
        <v>4567770</v>
      </c>
      <c r="Y69" s="6">
        <v>4567770</v>
      </c>
      <c r="Z69" s="6">
        <v>4567770</v>
      </c>
    </row>
    <row r="70" spans="1:26" ht="22.5" x14ac:dyDescent="0.25">
      <c r="A70" s="3" t="s">
        <v>32</v>
      </c>
      <c r="B70" s="4" t="s">
        <v>33</v>
      </c>
      <c r="C70" s="5" t="s">
        <v>232</v>
      </c>
      <c r="D70" s="3" t="s">
        <v>35</v>
      </c>
      <c r="E70" s="3" t="s">
        <v>52</v>
      </c>
      <c r="F70" s="3" t="s">
        <v>37</v>
      </c>
      <c r="G70" s="3" t="s">
        <v>43</v>
      </c>
      <c r="H70" s="3" t="s">
        <v>154</v>
      </c>
      <c r="I70" s="3" t="s">
        <v>52</v>
      </c>
      <c r="J70" s="3"/>
      <c r="K70" s="3"/>
      <c r="L70" s="3" t="s">
        <v>38</v>
      </c>
      <c r="M70" s="3" t="s">
        <v>39</v>
      </c>
      <c r="N70" s="3" t="s">
        <v>40</v>
      </c>
      <c r="O70" s="4" t="s">
        <v>233</v>
      </c>
      <c r="P70" s="6">
        <v>105000000</v>
      </c>
      <c r="Q70" s="6">
        <v>0</v>
      </c>
      <c r="R70" s="6">
        <v>2100000</v>
      </c>
      <c r="S70" s="6">
        <v>102900000</v>
      </c>
      <c r="T70" s="6">
        <v>0</v>
      </c>
      <c r="U70" s="6">
        <v>102900000</v>
      </c>
      <c r="V70" s="6">
        <v>0</v>
      </c>
      <c r="W70" s="6">
        <v>58850790</v>
      </c>
      <c r="X70" s="6">
        <v>58850790</v>
      </c>
      <c r="Y70" s="6">
        <v>58850790</v>
      </c>
      <c r="Z70" s="6">
        <v>58850790</v>
      </c>
    </row>
    <row r="71" spans="1:26" ht="22.5" x14ac:dyDescent="0.25">
      <c r="A71" s="3" t="s">
        <v>32</v>
      </c>
      <c r="B71" s="4" t="s">
        <v>33</v>
      </c>
      <c r="C71" s="5" t="s">
        <v>234</v>
      </c>
      <c r="D71" s="3" t="s">
        <v>35</v>
      </c>
      <c r="E71" s="3" t="s">
        <v>52</v>
      </c>
      <c r="F71" s="3" t="s">
        <v>37</v>
      </c>
      <c r="G71" s="3" t="s">
        <v>43</v>
      </c>
      <c r="H71" s="3" t="s">
        <v>154</v>
      </c>
      <c r="I71" s="3" t="s">
        <v>46</v>
      </c>
      <c r="J71" s="3"/>
      <c r="K71" s="3"/>
      <c r="L71" s="3" t="s">
        <v>38</v>
      </c>
      <c r="M71" s="3" t="s">
        <v>39</v>
      </c>
      <c r="N71" s="3" t="s">
        <v>40</v>
      </c>
      <c r="O71" s="4" t="s">
        <v>235</v>
      </c>
      <c r="P71" s="6">
        <v>55000000</v>
      </c>
      <c r="Q71" s="6">
        <v>0</v>
      </c>
      <c r="R71" s="6">
        <v>1650000</v>
      </c>
      <c r="S71" s="6">
        <v>53350000</v>
      </c>
      <c r="T71" s="6">
        <v>0</v>
      </c>
      <c r="U71" s="6">
        <v>53350000</v>
      </c>
      <c r="V71" s="6">
        <v>0</v>
      </c>
      <c r="W71" s="6">
        <v>16899928</v>
      </c>
      <c r="X71" s="6">
        <v>16899928</v>
      </c>
      <c r="Y71" s="6">
        <v>16899928</v>
      </c>
      <c r="Z71" s="6">
        <v>16899928</v>
      </c>
    </row>
    <row r="72" spans="1:26" ht="22.5" x14ac:dyDescent="0.25">
      <c r="A72" s="3" t="s">
        <v>32</v>
      </c>
      <c r="B72" s="4" t="s">
        <v>33</v>
      </c>
      <c r="C72" s="5" t="s">
        <v>236</v>
      </c>
      <c r="D72" s="3" t="s">
        <v>35</v>
      </c>
      <c r="E72" s="3" t="s">
        <v>52</v>
      </c>
      <c r="F72" s="3" t="s">
        <v>37</v>
      </c>
      <c r="G72" s="3" t="s">
        <v>43</v>
      </c>
      <c r="H72" s="3" t="s">
        <v>154</v>
      </c>
      <c r="I72" s="3" t="s">
        <v>68</v>
      </c>
      <c r="J72" s="3"/>
      <c r="K72" s="3"/>
      <c r="L72" s="3" t="s">
        <v>38</v>
      </c>
      <c r="M72" s="3" t="s">
        <v>39</v>
      </c>
      <c r="N72" s="3" t="s">
        <v>40</v>
      </c>
      <c r="O72" s="4" t="s">
        <v>237</v>
      </c>
      <c r="P72" s="6">
        <v>130000000</v>
      </c>
      <c r="Q72" s="6">
        <v>0</v>
      </c>
      <c r="R72" s="6">
        <v>3900000</v>
      </c>
      <c r="S72" s="6">
        <v>126100000</v>
      </c>
      <c r="T72" s="6">
        <v>0</v>
      </c>
      <c r="U72" s="6">
        <v>126100000</v>
      </c>
      <c r="V72" s="6">
        <v>0</v>
      </c>
      <c r="W72" s="6">
        <v>65962410.630000003</v>
      </c>
      <c r="X72" s="6">
        <v>65962410.630000003</v>
      </c>
      <c r="Y72" s="6">
        <v>65962410.630000003</v>
      </c>
      <c r="Z72" s="6">
        <v>65962410.630000003</v>
      </c>
    </row>
    <row r="73" spans="1:26" ht="22.5" x14ac:dyDescent="0.25">
      <c r="A73" s="3" t="s">
        <v>32</v>
      </c>
      <c r="B73" s="4" t="s">
        <v>33</v>
      </c>
      <c r="C73" s="5" t="s">
        <v>238</v>
      </c>
      <c r="D73" s="3" t="s">
        <v>35</v>
      </c>
      <c r="E73" s="3" t="s">
        <v>52</v>
      </c>
      <c r="F73" s="3" t="s">
        <v>37</v>
      </c>
      <c r="G73" s="3" t="s">
        <v>43</v>
      </c>
      <c r="H73" s="3" t="s">
        <v>49</v>
      </c>
      <c r="I73" s="3" t="s">
        <v>43</v>
      </c>
      <c r="J73" s="3"/>
      <c r="K73" s="3"/>
      <c r="L73" s="3" t="s">
        <v>38</v>
      </c>
      <c r="M73" s="3" t="s">
        <v>39</v>
      </c>
      <c r="N73" s="3" t="s">
        <v>40</v>
      </c>
      <c r="O73" s="4" t="s">
        <v>239</v>
      </c>
      <c r="P73" s="6">
        <v>19000000</v>
      </c>
      <c r="Q73" s="6">
        <v>0</v>
      </c>
      <c r="R73" s="6">
        <v>6700000</v>
      </c>
      <c r="S73" s="6">
        <v>12300000</v>
      </c>
      <c r="T73" s="6">
        <v>0</v>
      </c>
      <c r="U73" s="6">
        <v>12205000</v>
      </c>
      <c r="V73" s="6">
        <v>95000</v>
      </c>
      <c r="W73" s="6">
        <v>8702422</v>
      </c>
      <c r="X73" s="6">
        <v>8702422</v>
      </c>
      <c r="Y73" s="6">
        <v>8702422</v>
      </c>
      <c r="Z73" s="6">
        <v>8702422</v>
      </c>
    </row>
    <row r="74" spans="1:26" ht="22.5" x14ac:dyDescent="0.25">
      <c r="A74" s="3" t="s">
        <v>32</v>
      </c>
      <c r="B74" s="4" t="s">
        <v>33</v>
      </c>
      <c r="C74" s="5" t="s">
        <v>240</v>
      </c>
      <c r="D74" s="3" t="s">
        <v>35</v>
      </c>
      <c r="E74" s="3" t="s">
        <v>52</v>
      </c>
      <c r="F74" s="3" t="s">
        <v>37</v>
      </c>
      <c r="G74" s="3" t="s">
        <v>43</v>
      </c>
      <c r="H74" s="3" t="s">
        <v>49</v>
      </c>
      <c r="I74" s="3" t="s">
        <v>147</v>
      </c>
      <c r="J74" s="3"/>
      <c r="K74" s="3"/>
      <c r="L74" s="3" t="s">
        <v>38</v>
      </c>
      <c r="M74" s="3" t="s">
        <v>39</v>
      </c>
      <c r="N74" s="3" t="s">
        <v>40</v>
      </c>
      <c r="O74" s="4" t="s">
        <v>241</v>
      </c>
      <c r="P74" s="6">
        <v>14500000</v>
      </c>
      <c r="Q74" s="6">
        <v>0</v>
      </c>
      <c r="R74" s="6">
        <v>5300000</v>
      </c>
      <c r="S74" s="6">
        <v>9200000</v>
      </c>
      <c r="T74" s="6">
        <v>0</v>
      </c>
      <c r="U74" s="6">
        <v>9165000</v>
      </c>
      <c r="V74" s="6">
        <v>35000</v>
      </c>
      <c r="W74" s="6">
        <v>7881438</v>
      </c>
      <c r="X74" s="6">
        <v>7881438</v>
      </c>
      <c r="Y74" s="6">
        <v>7881438</v>
      </c>
      <c r="Z74" s="6">
        <v>7881438</v>
      </c>
    </row>
    <row r="75" spans="1:26" ht="22.5" x14ac:dyDescent="0.25">
      <c r="A75" s="3" t="s">
        <v>32</v>
      </c>
      <c r="B75" s="4" t="s">
        <v>33</v>
      </c>
      <c r="C75" s="5" t="s">
        <v>242</v>
      </c>
      <c r="D75" s="3" t="s">
        <v>35</v>
      </c>
      <c r="E75" s="3" t="s">
        <v>52</v>
      </c>
      <c r="F75" s="3" t="s">
        <v>37</v>
      </c>
      <c r="G75" s="3" t="s">
        <v>43</v>
      </c>
      <c r="H75" s="3" t="s">
        <v>49</v>
      </c>
      <c r="I75" s="3" t="s">
        <v>154</v>
      </c>
      <c r="J75" s="3"/>
      <c r="K75" s="3"/>
      <c r="L75" s="3" t="s">
        <v>38</v>
      </c>
      <c r="M75" s="3" t="s">
        <v>39</v>
      </c>
      <c r="N75" s="3" t="s">
        <v>40</v>
      </c>
      <c r="O75" s="4" t="s">
        <v>243</v>
      </c>
      <c r="P75" s="6">
        <v>26000000</v>
      </c>
      <c r="Q75" s="6">
        <v>15600000</v>
      </c>
      <c r="R75" s="6">
        <v>0</v>
      </c>
      <c r="S75" s="6">
        <v>41600000</v>
      </c>
      <c r="T75" s="6">
        <v>0</v>
      </c>
      <c r="U75" s="6">
        <v>41334092</v>
      </c>
      <c r="V75" s="6">
        <v>265908</v>
      </c>
      <c r="W75" s="6">
        <v>35143449</v>
      </c>
      <c r="X75" s="6">
        <v>33871551</v>
      </c>
      <c r="Y75" s="6">
        <v>33871551</v>
      </c>
      <c r="Z75" s="6">
        <v>33871551</v>
      </c>
    </row>
    <row r="76" spans="1:26" ht="22.5" x14ac:dyDescent="0.25">
      <c r="A76" s="3" t="s">
        <v>32</v>
      </c>
      <c r="B76" s="4" t="s">
        <v>33</v>
      </c>
      <c r="C76" s="5" t="s">
        <v>244</v>
      </c>
      <c r="D76" s="3" t="s">
        <v>35</v>
      </c>
      <c r="E76" s="3" t="s">
        <v>52</v>
      </c>
      <c r="F76" s="3" t="s">
        <v>37</v>
      </c>
      <c r="G76" s="3" t="s">
        <v>43</v>
      </c>
      <c r="H76" s="3" t="s">
        <v>49</v>
      </c>
      <c r="I76" s="3" t="s">
        <v>49</v>
      </c>
      <c r="J76" s="3"/>
      <c r="K76" s="3"/>
      <c r="L76" s="3" t="s">
        <v>38</v>
      </c>
      <c r="M76" s="3" t="s">
        <v>39</v>
      </c>
      <c r="N76" s="3" t="s">
        <v>40</v>
      </c>
      <c r="O76" s="4" t="s">
        <v>245</v>
      </c>
      <c r="P76" s="6">
        <v>14000000</v>
      </c>
      <c r="Q76" s="6">
        <v>0</v>
      </c>
      <c r="R76" s="6">
        <v>1800000</v>
      </c>
      <c r="S76" s="6">
        <v>12200000</v>
      </c>
      <c r="T76" s="6">
        <v>0</v>
      </c>
      <c r="U76" s="6">
        <v>11275000</v>
      </c>
      <c r="V76" s="6">
        <v>925000</v>
      </c>
      <c r="W76" s="6">
        <v>8866618</v>
      </c>
      <c r="X76" s="6">
        <v>8866618</v>
      </c>
      <c r="Y76" s="6">
        <v>8866618</v>
      </c>
      <c r="Z76" s="6">
        <v>8866618</v>
      </c>
    </row>
    <row r="77" spans="1:26" ht="22.5" x14ac:dyDescent="0.25">
      <c r="A77" s="3" t="s">
        <v>32</v>
      </c>
      <c r="B77" s="4" t="s">
        <v>33</v>
      </c>
      <c r="C77" s="5" t="s">
        <v>246</v>
      </c>
      <c r="D77" s="3" t="s">
        <v>35</v>
      </c>
      <c r="E77" s="3" t="s">
        <v>52</v>
      </c>
      <c r="F77" s="3" t="s">
        <v>37</v>
      </c>
      <c r="G77" s="3" t="s">
        <v>43</v>
      </c>
      <c r="H77" s="3" t="s">
        <v>49</v>
      </c>
      <c r="I77" s="3" t="s">
        <v>106</v>
      </c>
      <c r="J77" s="3"/>
      <c r="K77" s="3"/>
      <c r="L77" s="3" t="s">
        <v>38</v>
      </c>
      <c r="M77" s="3" t="s">
        <v>39</v>
      </c>
      <c r="N77" s="3" t="s">
        <v>40</v>
      </c>
      <c r="O77" s="4" t="s">
        <v>247</v>
      </c>
      <c r="P77" s="6">
        <v>4400000</v>
      </c>
      <c r="Q77" s="6">
        <v>0</v>
      </c>
      <c r="R77" s="6">
        <v>1800000</v>
      </c>
      <c r="S77" s="6">
        <v>2600000</v>
      </c>
      <c r="T77" s="6">
        <v>0</v>
      </c>
      <c r="U77" s="6">
        <v>850000</v>
      </c>
      <c r="V77" s="6">
        <v>1750000</v>
      </c>
      <c r="W77" s="6">
        <v>820983</v>
      </c>
      <c r="X77" s="6">
        <v>820983</v>
      </c>
      <c r="Y77" s="6">
        <v>820983</v>
      </c>
      <c r="Z77" s="6">
        <v>820983</v>
      </c>
    </row>
    <row r="78" spans="1:26" ht="22.5" x14ac:dyDescent="0.25">
      <c r="A78" s="3" t="s">
        <v>32</v>
      </c>
      <c r="B78" s="4" t="s">
        <v>33</v>
      </c>
      <c r="C78" s="5" t="s">
        <v>248</v>
      </c>
      <c r="D78" s="3" t="s">
        <v>35</v>
      </c>
      <c r="E78" s="3" t="s">
        <v>52</v>
      </c>
      <c r="F78" s="3" t="s">
        <v>37</v>
      </c>
      <c r="G78" s="3" t="s">
        <v>43</v>
      </c>
      <c r="H78" s="3" t="s">
        <v>39</v>
      </c>
      <c r="I78" s="3" t="s">
        <v>36</v>
      </c>
      <c r="J78" s="3"/>
      <c r="K78" s="3"/>
      <c r="L78" s="3" t="s">
        <v>38</v>
      </c>
      <c r="M78" s="3" t="s">
        <v>39</v>
      </c>
      <c r="N78" s="3" t="s">
        <v>40</v>
      </c>
      <c r="O78" s="4" t="s">
        <v>249</v>
      </c>
      <c r="P78" s="6">
        <v>0</v>
      </c>
      <c r="Q78" s="6">
        <v>501000</v>
      </c>
      <c r="R78" s="6">
        <v>0</v>
      </c>
      <c r="S78" s="6">
        <v>501000</v>
      </c>
      <c r="T78" s="6">
        <v>0</v>
      </c>
      <c r="U78" s="6">
        <v>500001</v>
      </c>
      <c r="V78" s="6">
        <v>999</v>
      </c>
      <c r="W78" s="6">
        <v>0</v>
      </c>
      <c r="X78" s="6">
        <v>0</v>
      </c>
      <c r="Y78" s="6">
        <v>0</v>
      </c>
      <c r="Z78" s="6">
        <v>0</v>
      </c>
    </row>
    <row r="79" spans="1:26" ht="22.5" x14ac:dyDescent="0.25">
      <c r="A79" s="3" t="s">
        <v>32</v>
      </c>
      <c r="B79" s="4" t="s">
        <v>33</v>
      </c>
      <c r="C79" s="5" t="s">
        <v>250</v>
      </c>
      <c r="D79" s="3" t="s">
        <v>35</v>
      </c>
      <c r="E79" s="3" t="s">
        <v>52</v>
      </c>
      <c r="F79" s="3" t="s">
        <v>37</v>
      </c>
      <c r="G79" s="3" t="s">
        <v>43</v>
      </c>
      <c r="H79" s="3" t="s">
        <v>39</v>
      </c>
      <c r="I79" s="3" t="s">
        <v>52</v>
      </c>
      <c r="J79" s="3"/>
      <c r="K79" s="3"/>
      <c r="L79" s="3" t="s">
        <v>38</v>
      </c>
      <c r="M79" s="3" t="s">
        <v>39</v>
      </c>
      <c r="N79" s="3" t="s">
        <v>40</v>
      </c>
      <c r="O79" s="4" t="s">
        <v>251</v>
      </c>
      <c r="P79" s="6">
        <v>6500000</v>
      </c>
      <c r="Q79" s="6">
        <v>1000000</v>
      </c>
      <c r="R79" s="6">
        <v>10000</v>
      </c>
      <c r="S79" s="6">
        <v>7490000</v>
      </c>
      <c r="T79" s="6">
        <v>0</v>
      </c>
      <c r="U79" s="6">
        <v>5612740</v>
      </c>
      <c r="V79" s="6">
        <v>1877260</v>
      </c>
      <c r="W79" s="6">
        <v>3367644</v>
      </c>
      <c r="X79" s="6">
        <v>3367644</v>
      </c>
      <c r="Y79" s="6">
        <v>3367644</v>
      </c>
      <c r="Z79" s="6">
        <v>3365574.85</v>
      </c>
    </row>
    <row r="80" spans="1:26" ht="22.5" x14ac:dyDescent="0.25">
      <c r="A80" s="3" t="s">
        <v>32</v>
      </c>
      <c r="B80" s="4" t="s">
        <v>33</v>
      </c>
      <c r="C80" s="5" t="s">
        <v>252</v>
      </c>
      <c r="D80" s="3" t="s">
        <v>35</v>
      </c>
      <c r="E80" s="3" t="s">
        <v>52</v>
      </c>
      <c r="F80" s="3" t="s">
        <v>37</v>
      </c>
      <c r="G80" s="3" t="s">
        <v>43</v>
      </c>
      <c r="H80" s="3" t="s">
        <v>62</v>
      </c>
      <c r="I80" s="3" t="s">
        <v>36</v>
      </c>
      <c r="J80" s="3"/>
      <c r="K80" s="3"/>
      <c r="L80" s="3" t="s">
        <v>38</v>
      </c>
      <c r="M80" s="3" t="s">
        <v>39</v>
      </c>
      <c r="N80" s="3" t="s">
        <v>40</v>
      </c>
      <c r="O80" s="4" t="s">
        <v>253</v>
      </c>
      <c r="P80" s="6">
        <v>15000000</v>
      </c>
      <c r="Q80" s="6">
        <v>1000000</v>
      </c>
      <c r="R80" s="6">
        <v>3200000</v>
      </c>
      <c r="S80" s="6">
        <v>12800000</v>
      </c>
      <c r="T80" s="6">
        <v>0</v>
      </c>
      <c r="U80" s="6">
        <v>12799781.630000001</v>
      </c>
      <c r="V80" s="6">
        <v>218.37</v>
      </c>
      <c r="W80" s="6">
        <v>12799781.630000001</v>
      </c>
      <c r="X80" s="6">
        <v>9033769.6300000008</v>
      </c>
      <c r="Y80" s="6">
        <v>9033769.6300000008</v>
      </c>
      <c r="Z80" s="6">
        <v>9033769.6300000008</v>
      </c>
    </row>
    <row r="81" spans="1:26" ht="22.5" x14ac:dyDescent="0.25">
      <c r="A81" s="3" t="s">
        <v>32</v>
      </c>
      <c r="B81" s="4" t="s">
        <v>33</v>
      </c>
      <c r="C81" s="5" t="s">
        <v>254</v>
      </c>
      <c r="D81" s="3" t="s">
        <v>35</v>
      </c>
      <c r="E81" s="3" t="s">
        <v>52</v>
      </c>
      <c r="F81" s="3" t="s">
        <v>37</v>
      </c>
      <c r="G81" s="3" t="s">
        <v>43</v>
      </c>
      <c r="H81" s="3" t="s">
        <v>62</v>
      </c>
      <c r="I81" s="3" t="s">
        <v>52</v>
      </c>
      <c r="J81" s="3"/>
      <c r="K81" s="3"/>
      <c r="L81" s="3" t="s">
        <v>38</v>
      </c>
      <c r="M81" s="3" t="s">
        <v>39</v>
      </c>
      <c r="N81" s="3" t="s">
        <v>40</v>
      </c>
      <c r="O81" s="4" t="s">
        <v>255</v>
      </c>
      <c r="P81" s="6">
        <v>30000000</v>
      </c>
      <c r="Q81" s="6">
        <v>8000000</v>
      </c>
      <c r="R81" s="6">
        <v>5750000</v>
      </c>
      <c r="S81" s="6">
        <v>32250000</v>
      </c>
      <c r="T81" s="6">
        <v>0</v>
      </c>
      <c r="U81" s="6">
        <v>26629633</v>
      </c>
      <c r="V81" s="6">
        <v>5620367</v>
      </c>
      <c r="W81" s="6">
        <v>25924046.5</v>
      </c>
      <c r="X81" s="6">
        <v>20369586.5</v>
      </c>
      <c r="Y81" s="6">
        <v>16404064.5</v>
      </c>
      <c r="Z81" s="6">
        <v>16404064.5</v>
      </c>
    </row>
    <row r="82" spans="1:26" ht="22.5" x14ac:dyDescent="0.25">
      <c r="A82" s="3" t="s">
        <v>32</v>
      </c>
      <c r="B82" s="4" t="s">
        <v>33</v>
      </c>
      <c r="C82" s="5" t="s">
        <v>256</v>
      </c>
      <c r="D82" s="3" t="s">
        <v>35</v>
      </c>
      <c r="E82" s="3" t="s">
        <v>52</v>
      </c>
      <c r="F82" s="3" t="s">
        <v>37</v>
      </c>
      <c r="G82" s="3" t="s">
        <v>43</v>
      </c>
      <c r="H82" s="3" t="s">
        <v>195</v>
      </c>
      <c r="I82" s="3" t="s">
        <v>43</v>
      </c>
      <c r="J82" s="3"/>
      <c r="K82" s="3"/>
      <c r="L82" s="3" t="s">
        <v>38</v>
      </c>
      <c r="M82" s="3" t="s">
        <v>39</v>
      </c>
      <c r="N82" s="3" t="s">
        <v>40</v>
      </c>
      <c r="O82" s="4" t="s">
        <v>257</v>
      </c>
      <c r="P82" s="6">
        <v>21670500</v>
      </c>
      <c r="Q82" s="6">
        <v>1227016</v>
      </c>
      <c r="R82" s="6">
        <v>0</v>
      </c>
      <c r="S82" s="6">
        <v>22897516</v>
      </c>
      <c r="T82" s="6">
        <v>0</v>
      </c>
      <c r="U82" s="6">
        <v>20307166</v>
      </c>
      <c r="V82" s="6">
        <v>2590350</v>
      </c>
      <c r="W82" s="6">
        <v>19653942</v>
      </c>
      <c r="X82" s="6">
        <v>1824000</v>
      </c>
      <c r="Y82" s="6">
        <v>1824000</v>
      </c>
      <c r="Z82" s="6">
        <v>1824000</v>
      </c>
    </row>
    <row r="83" spans="1:26" ht="22.5" x14ac:dyDescent="0.25">
      <c r="A83" s="3" t="s">
        <v>32</v>
      </c>
      <c r="B83" s="4" t="s">
        <v>33</v>
      </c>
      <c r="C83" s="5" t="s">
        <v>258</v>
      </c>
      <c r="D83" s="3" t="s">
        <v>35</v>
      </c>
      <c r="E83" s="3" t="s">
        <v>52</v>
      </c>
      <c r="F83" s="3" t="s">
        <v>37</v>
      </c>
      <c r="G83" s="3" t="s">
        <v>43</v>
      </c>
      <c r="H83" s="3" t="s">
        <v>195</v>
      </c>
      <c r="I83" s="3" t="s">
        <v>154</v>
      </c>
      <c r="J83" s="3"/>
      <c r="K83" s="3"/>
      <c r="L83" s="3" t="s">
        <v>38</v>
      </c>
      <c r="M83" s="3" t="s">
        <v>39</v>
      </c>
      <c r="N83" s="3" t="s">
        <v>40</v>
      </c>
      <c r="O83" s="4" t="s">
        <v>259</v>
      </c>
      <c r="P83" s="6">
        <v>17000000</v>
      </c>
      <c r="Q83" s="6">
        <v>0</v>
      </c>
      <c r="R83" s="6">
        <v>1227016</v>
      </c>
      <c r="S83" s="6">
        <v>15772984</v>
      </c>
      <c r="T83" s="6">
        <v>0</v>
      </c>
      <c r="U83" s="6">
        <v>15676513</v>
      </c>
      <c r="V83" s="6">
        <v>96471</v>
      </c>
      <c r="W83" s="6">
        <v>0</v>
      </c>
      <c r="X83" s="6">
        <v>0</v>
      </c>
      <c r="Y83" s="6">
        <v>0</v>
      </c>
      <c r="Z83" s="6">
        <v>0</v>
      </c>
    </row>
    <row r="84" spans="1:26" ht="22.5" x14ac:dyDescent="0.25">
      <c r="A84" s="3" t="s">
        <v>32</v>
      </c>
      <c r="B84" s="4" t="s">
        <v>33</v>
      </c>
      <c r="C84" s="5" t="s">
        <v>260</v>
      </c>
      <c r="D84" s="3" t="s">
        <v>35</v>
      </c>
      <c r="E84" s="3" t="s">
        <v>52</v>
      </c>
      <c r="F84" s="3" t="s">
        <v>37</v>
      </c>
      <c r="G84" s="3" t="s">
        <v>43</v>
      </c>
      <c r="H84" s="3" t="s">
        <v>261</v>
      </c>
      <c r="I84" s="3" t="s">
        <v>106</v>
      </c>
      <c r="J84" s="3"/>
      <c r="K84" s="3"/>
      <c r="L84" s="3" t="s">
        <v>38</v>
      </c>
      <c r="M84" s="3" t="s">
        <v>39</v>
      </c>
      <c r="N84" s="3" t="s">
        <v>40</v>
      </c>
      <c r="O84" s="4" t="s">
        <v>262</v>
      </c>
      <c r="P84" s="6">
        <v>800000</v>
      </c>
      <c r="Q84" s="6">
        <v>0</v>
      </c>
      <c r="R84" s="6">
        <v>0</v>
      </c>
      <c r="S84" s="6">
        <v>800000</v>
      </c>
      <c r="T84" s="6">
        <v>0</v>
      </c>
      <c r="U84" s="6">
        <v>0</v>
      </c>
      <c r="V84" s="6">
        <v>800000</v>
      </c>
      <c r="W84" s="6">
        <v>0</v>
      </c>
      <c r="X84" s="6">
        <v>0</v>
      </c>
      <c r="Y84" s="6">
        <v>0</v>
      </c>
      <c r="Z84" s="6">
        <v>0</v>
      </c>
    </row>
    <row r="85" spans="1:26" ht="22.5" x14ac:dyDescent="0.25">
      <c r="A85" s="3" t="s">
        <v>32</v>
      </c>
      <c r="B85" s="4" t="s">
        <v>33</v>
      </c>
      <c r="C85" s="5" t="s">
        <v>61</v>
      </c>
      <c r="D85" s="3" t="s">
        <v>35</v>
      </c>
      <c r="E85" s="3" t="s">
        <v>57</v>
      </c>
      <c r="F85" s="3" t="s">
        <v>52</v>
      </c>
      <c r="G85" s="3" t="s">
        <v>36</v>
      </c>
      <c r="H85" s="3" t="s">
        <v>36</v>
      </c>
      <c r="I85" s="3"/>
      <c r="J85" s="3"/>
      <c r="K85" s="3"/>
      <c r="L85" s="3" t="s">
        <v>38</v>
      </c>
      <c r="M85" s="3" t="s">
        <v>62</v>
      </c>
      <c r="N85" s="3" t="s">
        <v>63</v>
      </c>
      <c r="O85" s="4" t="s">
        <v>64</v>
      </c>
      <c r="P85" s="6">
        <v>29265000</v>
      </c>
      <c r="Q85" s="6">
        <v>0</v>
      </c>
      <c r="R85" s="6">
        <v>0</v>
      </c>
      <c r="S85" s="6">
        <v>29265000</v>
      </c>
      <c r="T85" s="6">
        <v>0</v>
      </c>
      <c r="U85" s="6">
        <v>0</v>
      </c>
      <c r="V85" s="6">
        <v>29265000</v>
      </c>
      <c r="W85" s="6">
        <v>0</v>
      </c>
      <c r="X85" s="6">
        <v>0</v>
      </c>
      <c r="Y85" s="6">
        <v>0</v>
      </c>
      <c r="Z85" s="6">
        <v>0</v>
      </c>
    </row>
    <row r="86" spans="1:26" ht="22.5" x14ac:dyDescent="0.25">
      <c r="A86" s="3" t="s">
        <v>32</v>
      </c>
      <c r="B86" s="4" t="s">
        <v>33</v>
      </c>
      <c r="C86" s="5" t="s">
        <v>65</v>
      </c>
      <c r="D86" s="3" t="s">
        <v>35</v>
      </c>
      <c r="E86" s="3" t="s">
        <v>57</v>
      </c>
      <c r="F86" s="3" t="s">
        <v>46</v>
      </c>
      <c r="G86" s="3" t="s">
        <v>36</v>
      </c>
      <c r="H86" s="3" t="s">
        <v>36</v>
      </c>
      <c r="I86" s="3"/>
      <c r="J86" s="3"/>
      <c r="K86" s="3"/>
      <c r="L86" s="3" t="s">
        <v>38</v>
      </c>
      <c r="M86" s="3" t="s">
        <v>39</v>
      </c>
      <c r="N86" s="3" t="s">
        <v>40</v>
      </c>
      <c r="O86" s="4" t="s">
        <v>66</v>
      </c>
      <c r="P86" s="6">
        <v>189000000</v>
      </c>
      <c r="Q86" s="6">
        <v>0</v>
      </c>
      <c r="R86" s="6">
        <v>0</v>
      </c>
      <c r="S86" s="6">
        <v>189000000</v>
      </c>
      <c r="T86" s="6">
        <v>0</v>
      </c>
      <c r="U86" s="6">
        <v>189000000</v>
      </c>
      <c r="V86" s="6">
        <v>0</v>
      </c>
      <c r="W86" s="6">
        <v>98356082</v>
      </c>
      <c r="X86" s="6">
        <v>98356082</v>
      </c>
      <c r="Y86" s="6">
        <v>98356082</v>
      </c>
      <c r="Z86" s="6">
        <v>98356082</v>
      </c>
    </row>
    <row r="87" spans="1:26" ht="22.5" x14ac:dyDescent="0.25">
      <c r="A87" s="3" t="s">
        <v>32</v>
      </c>
      <c r="B87" s="4" t="s">
        <v>33</v>
      </c>
      <c r="C87" s="5" t="s">
        <v>67</v>
      </c>
      <c r="D87" s="3" t="s">
        <v>35</v>
      </c>
      <c r="E87" s="3" t="s">
        <v>57</v>
      </c>
      <c r="F87" s="3" t="s">
        <v>68</v>
      </c>
      <c r="G87" s="3" t="s">
        <v>36</v>
      </c>
      <c r="H87" s="3" t="s">
        <v>36</v>
      </c>
      <c r="I87" s="3"/>
      <c r="J87" s="3"/>
      <c r="K87" s="3"/>
      <c r="L87" s="3" t="s">
        <v>38</v>
      </c>
      <c r="M87" s="3" t="s">
        <v>39</v>
      </c>
      <c r="N87" s="3" t="s">
        <v>40</v>
      </c>
      <c r="O87" s="4" t="s">
        <v>69</v>
      </c>
      <c r="P87" s="6">
        <v>361044000</v>
      </c>
      <c r="Q87" s="6">
        <v>0</v>
      </c>
      <c r="R87" s="6">
        <v>0</v>
      </c>
      <c r="S87" s="6">
        <v>361044000</v>
      </c>
      <c r="T87" s="6">
        <v>0</v>
      </c>
      <c r="U87" s="6">
        <v>0</v>
      </c>
      <c r="V87" s="6">
        <v>361044000</v>
      </c>
      <c r="W87" s="6">
        <v>0</v>
      </c>
      <c r="X87" s="6">
        <v>0</v>
      </c>
      <c r="Y87" s="6">
        <v>0</v>
      </c>
      <c r="Z87" s="6">
        <v>0</v>
      </c>
    </row>
    <row r="88" spans="1:26" ht="33.75" x14ac:dyDescent="0.25">
      <c r="A88" s="3" t="s">
        <v>32</v>
      </c>
      <c r="B88" s="4" t="s">
        <v>33</v>
      </c>
      <c r="C88" s="5" t="s">
        <v>70</v>
      </c>
      <c r="D88" s="3" t="s">
        <v>71</v>
      </c>
      <c r="E88" s="3" t="s">
        <v>72</v>
      </c>
      <c r="F88" s="3" t="s">
        <v>73</v>
      </c>
      <c r="G88" s="3" t="s">
        <v>36</v>
      </c>
      <c r="H88" s="3" t="s">
        <v>1</v>
      </c>
      <c r="I88" s="3" t="s">
        <v>1</v>
      </c>
      <c r="J88" s="3" t="s">
        <v>1</v>
      </c>
      <c r="K88" s="3" t="s">
        <v>1</v>
      </c>
      <c r="L88" s="3" t="s">
        <v>38</v>
      </c>
      <c r="M88" s="3" t="s">
        <v>62</v>
      </c>
      <c r="N88" s="3" t="s">
        <v>40</v>
      </c>
      <c r="O88" s="4" t="s">
        <v>74</v>
      </c>
      <c r="P88" s="6">
        <v>100000000</v>
      </c>
      <c r="Q88" s="6">
        <v>0</v>
      </c>
      <c r="R88" s="6">
        <v>0</v>
      </c>
      <c r="S88" s="6">
        <v>100000000</v>
      </c>
      <c r="T88" s="6">
        <v>0</v>
      </c>
      <c r="U88" s="6">
        <v>98785000.409999996</v>
      </c>
      <c r="V88" s="6">
        <v>1214999.5900000001</v>
      </c>
      <c r="W88" s="6">
        <v>98284996.409999996</v>
      </c>
      <c r="X88" s="6">
        <v>64501959.93</v>
      </c>
      <c r="Y88" s="6">
        <v>58568263.130000003</v>
      </c>
      <c r="Z88" s="6">
        <v>58568263.130000003</v>
      </c>
    </row>
    <row r="89" spans="1:26" ht="22.5" x14ac:dyDescent="0.25">
      <c r="A89" s="8">
        <v>36896</v>
      </c>
      <c r="B89" s="4" t="s">
        <v>33</v>
      </c>
      <c r="C89" s="5" t="s">
        <v>263</v>
      </c>
      <c r="D89" s="3" t="s">
        <v>71</v>
      </c>
      <c r="E89" s="3" t="s">
        <v>76</v>
      </c>
      <c r="F89" s="3" t="s">
        <v>73</v>
      </c>
      <c r="G89" s="3" t="s">
        <v>43</v>
      </c>
      <c r="H89" s="3" t="s">
        <v>37</v>
      </c>
      <c r="I89" s="3" t="s">
        <v>264</v>
      </c>
      <c r="J89" s="3" t="s">
        <v>1</v>
      </c>
      <c r="K89" s="3" t="s">
        <v>1</v>
      </c>
      <c r="L89" s="3" t="s">
        <v>38</v>
      </c>
      <c r="M89" s="3" t="s">
        <v>62</v>
      </c>
      <c r="N89" s="3" t="s">
        <v>40</v>
      </c>
      <c r="O89" s="4" t="s">
        <v>85</v>
      </c>
      <c r="P89" s="6">
        <v>1231004533</v>
      </c>
      <c r="Q89" s="6">
        <v>310328976</v>
      </c>
      <c r="R89" s="6">
        <v>310328976</v>
      </c>
      <c r="S89" s="6">
        <v>1231004533</v>
      </c>
      <c r="T89" s="6">
        <v>0</v>
      </c>
      <c r="U89" s="6">
        <v>1231004533</v>
      </c>
      <c r="V89" s="6">
        <v>0</v>
      </c>
      <c r="W89" s="6">
        <v>702833714</v>
      </c>
      <c r="X89" s="6">
        <v>702833714</v>
      </c>
      <c r="Y89" s="6">
        <v>702833714</v>
      </c>
      <c r="Z89" s="6">
        <v>702833714</v>
      </c>
    </row>
    <row r="90" spans="1:26" ht="22.5" x14ac:dyDescent="0.25">
      <c r="A90" s="3" t="s">
        <v>32</v>
      </c>
      <c r="B90" s="4" t="s">
        <v>33</v>
      </c>
      <c r="C90" s="5" t="s">
        <v>265</v>
      </c>
      <c r="D90" s="3" t="s">
        <v>71</v>
      </c>
      <c r="E90" s="3" t="s">
        <v>76</v>
      </c>
      <c r="F90" s="3" t="s">
        <v>73</v>
      </c>
      <c r="G90" s="3" t="s">
        <v>43</v>
      </c>
      <c r="H90" s="3" t="s">
        <v>37</v>
      </c>
      <c r="I90" s="3" t="s">
        <v>266</v>
      </c>
      <c r="J90" s="3" t="s">
        <v>1</v>
      </c>
      <c r="K90" s="3" t="s">
        <v>1</v>
      </c>
      <c r="L90" s="3" t="s">
        <v>38</v>
      </c>
      <c r="M90" s="3" t="s">
        <v>62</v>
      </c>
      <c r="N90" s="3" t="s">
        <v>40</v>
      </c>
      <c r="O90" s="4" t="s">
        <v>87</v>
      </c>
      <c r="P90" s="6">
        <v>81983376</v>
      </c>
      <c r="Q90" s="6">
        <v>0</v>
      </c>
      <c r="R90" s="6">
        <v>0</v>
      </c>
      <c r="S90" s="6">
        <v>81983376</v>
      </c>
      <c r="T90" s="6">
        <v>0</v>
      </c>
      <c r="U90" s="6">
        <v>81983376</v>
      </c>
      <c r="V90" s="6">
        <v>0</v>
      </c>
      <c r="W90" s="6">
        <v>63276099</v>
      </c>
      <c r="X90" s="6">
        <v>63276099</v>
      </c>
      <c r="Y90" s="6">
        <v>63276099</v>
      </c>
      <c r="Z90" s="6">
        <v>63276099</v>
      </c>
    </row>
    <row r="91" spans="1:26" ht="22.5" x14ac:dyDescent="0.25">
      <c r="A91" s="3" t="s">
        <v>32</v>
      </c>
      <c r="B91" s="4" t="s">
        <v>33</v>
      </c>
      <c r="C91" s="5" t="s">
        <v>267</v>
      </c>
      <c r="D91" s="3" t="s">
        <v>71</v>
      </c>
      <c r="E91" s="3" t="s">
        <v>76</v>
      </c>
      <c r="F91" s="3" t="s">
        <v>73</v>
      </c>
      <c r="G91" s="3" t="s">
        <v>43</v>
      </c>
      <c r="H91" s="3" t="s">
        <v>37</v>
      </c>
      <c r="I91" s="3" t="s">
        <v>268</v>
      </c>
      <c r="J91" s="3" t="s">
        <v>1</v>
      </c>
      <c r="K91" s="3" t="s">
        <v>1</v>
      </c>
      <c r="L91" s="3" t="s">
        <v>38</v>
      </c>
      <c r="M91" s="3" t="s">
        <v>62</v>
      </c>
      <c r="N91" s="3" t="s">
        <v>40</v>
      </c>
      <c r="O91" s="4" t="s">
        <v>269</v>
      </c>
      <c r="P91" s="6">
        <v>18200000</v>
      </c>
      <c r="Q91" s="6">
        <v>0</v>
      </c>
      <c r="R91" s="6">
        <v>0</v>
      </c>
      <c r="S91" s="6">
        <v>18200000</v>
      </c>
      <c r="T91" s="6">
        <v>0</v>
      </c>
      <c r="U91" s="6">
        <v>18200000</v>
      </c>
      <c r="V91" s="6">
        <v>0</v>
      </c>
      <c r="W91" s="6">
        <v>14684194</v>
      </c>
      <c r="X91" s="6">
        <v>14684194</v>
      </c>
      <c r="Y91" s="6">
        <v>14684194</v>
      </c>
      <c r="Z91" s="6">
        <v>14684194</v>
      </c>
    </row>
    <row r="92" spans="1:26" ht="22.5" x14ac:dyDescent="0.25">
      <c r="A92" s="3" t="s">
        <v>32</v>
      </c>
      <c r="B92" s="4" t="s">
        <v>33</v>
      </c>
      <c r="C92" s="5" t="s">
        <v>270</v>
      </c>
      <c r="D92" s="3" t="s">
        <v>71</v>
      </c>
      <c r="E92" s="3" t="s">
        <v>76</v>
      </c>
      <c r="F92" s="3" t="s">
        <v>73</v>
      </c>
      <c r="G92" s="3" t="s">
        <v>43</v>
      </c>
      <c r="H92" s="3" t="s">
        <v>37</v>
      </c>
      <c r="I92" s="3" t="s">
        <v>271</v>
      </c>
      <c r="J92" s="3" t="s">
        <v>1</v>
      </c>
      <c r="K92" s="3" t="s">
        <v>1</v>
      </c>
      <c r="L92" s="3" t="s">
        <v>38</v>
      </c>
      <c r="M92" s="3" t="s">
        <v>62</v>
      </c>
      <c r="N92" s="3" t="s">
        <v>40</v>
      </c>
      <c r="O92" s="4" t="s">
        <v>99</v>
      </c>
      <c r="P92" s="6">
        <v>40371888</v>
      </c>
      <c r="Q92" s="6">
        <v>0</v>
      </c>
      <c r="R92" s="6">
        <v>0</v>
      </c>
      <c r="S92" s="6">
        <v>40371888</v>
      </c>
      <c r="T92" s="6">
        <v>0</v>
      </c>
      <c r="U92" s="6">
        <v>40371888</v>
      </c>
      <c r="V92" s="6">
        <v>0</v>
      </c>
      <c r="W92" s="6">
        <v>34113288</v>
      </c>
      <c r="X92" s="6">
        <v>34113288</v>
      </c>
      <c r="Y92" s="6">
        <v>34113288</v>
      </c>
      <c r="Z92" s="6">
        <v>34113288</v>
      </c>
    </row>
    <row r="93" spans="1:26" ht="22.5" x14ac:dyDescent="0.25">
      <c r="A93" s="3" t="s">
        <v>32</v>
      </c>
      <c r="B93" s="4" t="s">
        <v>33</v>
      </c>
      <c r="C93" s="5" t="s">
        <v>272</v>
      </c>
      <c r="D93" s="3" t="s">
        <v>71</v>
      </c>
      <c r="E93" s="3" t="s">
        <v>76</v>
      </c>
      <c r="F93" s="3" t="s">
        <v>73</v>
      </c>
      <c r="G93" s="3" t="s">
        <v>43</v>
      </c>
      <c r="H93" s="3" t="s">
        <v>37</v>
      </c>
      <c r="I93" s="3" t="s">
        <v>273</v>
      </c>
      <c r="J93" s="3" t="s">
        <v>1</v>
      </c>
      <c r="K93" s="3" t="s">
        <v>1</v>
      </c>
      <c r="L93" s="3" t="s">
        <v>38</v>
      </c>
      <c r="M93" s="3" t="s">
        <v>62</v>
      </c>
      <c r="N93" s="3" t="s">
        <v>40</v>
      </c>
      <c r="O93" s="4" t="s">
        <v>101</v>
      </c>
      <c r="P93" s="6">
        <v>14110936</v>
      </c>
      <c r="Q93" s="6">
        <v>0</v>
      </c>
      <c r="R93" s="6">
        <v>0</v>
      </c>
      <c r="S93" s="6">
        <v>14110936</v>
      </c>
      <c r="T93" s="6">
        <v>0</v>
      </c>
      <c r="U93" s="6">
        <v>14110936</v>
      </c>
      <c r="V93" s="6">
        <v>0</v>
      </c>
      <c r="W93" s="6">
        <v>5576367</v>
      </c>
      <c r="X93" s="6">
        <v>5576367</v>
      </c>
      <c r="Y93" s="6">
        <v>5576367</v>
      </c>
      <c r="Z93" s="6">
        <v>5576367</v>
      </c>
    </row>
    <row r="94" spans="1:26" ht="22.5" x14ac:dyDescent="0.25">
      <c r="A94" s="3" t="s">
        <v>32</v>
      </c>
      <c r="B94" s="4" t="s">
        <v>33</v>
      </c>
      <c r="C94" s="5" t="s">
        <v>274</v>
      </c>
      <c r="D94" s="3" t="s">
        <v>71</v>
      </c>
      <c r="E94" s="3" t="s">
        <v>76</v>
      </c>
      <c r="F94" s="3" t="s">
        <v>73</v>
      </c>
      <c r="G94" s="3" t="s">
        <v>43</v>
      </c>
      <c r="H94" s="3" t="s">
        <v>37</v>
      </c>
      <c r="I94" s="3" t="s">
        <v>275</v>
      </c>
      <c r="J94" s="3" t="s">
        <v>1</v>
      </c>
      <c r="K94" s="3" t="s">
        <v>1</v>
      </c>
      <c r="L94" s="3" t="s">
        <v>38</v>
      </c>
      <c r="M94" s="3" t="s">
        <v>62</v>
      </c>
      <c r="N94" s="3" t="s">
        <v>40</v>
      </c>
      <c r="O94" s="4" t="s">
        <v>110</v>
      </c>
      <c r="P94" s="6">
        <v>63980789</v>
      </c>
      <c r="Q94" s="6">
        <v>0</v>
      </c>
      <c r="R94" s="6">
        <v>0</v>
      </c>
      <c r="S94" s="6">
        <v>63980789</v>
      </c>
      <c r="T94" s="6">
        <v>0</v>
      </c>
      <c r="U94" s="6">
        <v>63980789</v>
      </c>
      <c r="V94" s="6">
        <v>0</v>
      </c>
      <c r="W94" s="6">
        <v>56121445</v>
      </c>
      <c r="X94" s="6">
        <v>56121445</v>
      </c>
      <c r="Y94" s="6">
        <v>56121445</v>
      </c>
      <c r="Z94" s="6">
        <v>56121445</v>
      </c>
    </row>
    <row r="95" spans="1:26" ht="22.5" x14ac:dyDescent="0.25">
      <c r="A95" s="3" t="s">
        <v>32</v>
      </c>
      <c r="B95" s="4" t="s">
        <v>33</v>
      </c>
      <c r="C95" s="5" t="s">
        <v>276</v>
      </c>
      <c r="D95" s="3" t="s">
        <v>71</v>
      </c>
      <c r="E95" s="3" t="s">
        <v>76</v>
      </c>
      <c r="F95" s="3" t="s">
        <v>73</v>
      </c>
      <c r="G95" s="3" t="s">
        <v>43</v>
      </c>
      <c r="H95" s="3" t="s">
        <v>37</v>
      </c>
      <c r="I95" s="3" t="s">
        <v>277</v>
      </c>
      <c r="J95" s="3" t="s">
        <v>1</v>
      </c>
      <c r="K95" s="3" t="s">
        <v>1</v>
      </c>
      <c r="L95" s="3" t="s">
        <v>38</v>
      </c>
      <c r="M95" s="3" t="s">
        <v>62</v>
      </c>
      <c r="N95" s="3" t="s">
        <v>40</v>
      </c>
      <c r="O95" s="4" t="s">
        <v>112</v>
      </c>
      <c r="P95" s="6">
        <v>95998949</v>
      </c>
      <c r="Q95" s="6">
        <v>0</v>
      </c>
      <c r="R95" s="6">
        <v>0</v>
      </c>
      <c r="S95" s="6">
        <v>95998949</v>
      </c>
      <c r="T95" s="6">
        <v>0</v>
      </c>
      <c r="U95" s="6">
        <v>95998949</v>
      </c>
      <c r="V95" s="6">
        <v>0</v>
      </c>
      <c r="W95" s="6">
        <v>45290409</v>
      </c>
      <c r="X95" s="6">
        <v>45290409</v>
      </c>
      <c r="Y95" s="6">
        <v>45290409</v>
      </c>
      <c r="Z95" s="6">
        <v>45290409</v>
      </c>
    </row>
    <row r="96" spans="1:26" ht="22.5" x14ac:dyDescent="0.25">
      <c r="A96" s="3" t="s">
        <v>32</v>
      </c>
      <c r="B96" s="4" t="s">
        <v>33</v>
      </c>
      <c r="C96" s="5" t="s">
        <v>278</v>
      </c>
      <c r="D96" s="3" t="s">
        <v>71</v>
      </c>
      <c r="E96" s="3" t="s">
        <v>76</v>
      </c>
      <c r="F96" s="3" t="s">
        <v>73</v>
      </c>
      <c r="G96" s="3" t="s">
        <v>43</v>
      </c>
      <c r="H96" s="3" t="s">
        <v>37</v>
      </c>
      <c r="I96" s="3" t="s">
        <v>279</v>
      </c>
      <c r="J96" s="3" t="s">
        <v>1</v>
      </c>
      <c r="K96" s="3" t="s">
        <v>1</v>
      </c>
      <c r="L96" s="3" t="s">
        <v>38</v>
      </c>
      <c r="M96" s="3" t="s">
        <v>62</v>
      </c>
      <c r="N96" s="3" t="s">
        <v>40</v>
      </c>
      <c r="O96" s="4" t="s">
        <v>115</v>
      </c>
      <c r="P96" s="6">
        <v>136210887</v>
      </c>
      <c r="Q96" s="6">
        <v>0</v>
      </c>
      <c r="R96" s="6">
        <v>0</v>
      </c>
      <c r="S96" s="6">
        <v>136210887</v>
      </c>
      <c r="T96" s="6">
        <v>0</v>
      </c>
      <c r="U96" s="6">
        <v>136210887</v>
      </c>
      <c r="V96" s="6">
        <v>0</v>
      </c>
      <c r="W96" s="6">
        <v>1678816</v>
      </c>
      <c r="X96" s="6">
        <v>1678816</v>
      </c>
      <c r="Y96" s="6">
        <v>1678816</v>
      </c>
      <c r="Z96" s="6">
        <v>1678816</v>
      </c>
    </row>
    <row r="97" spans="1:26" ht="22.5" x14ac:dyDescent="0.25">
      <c r="A97" s="3" t="s">
        <v>32</v>
      </c>
      <c r="B97" s="4" t="s">
        <v>33</v>
      </c>
      <c r="C97" s="5" t="s">
        <v>280</v>
      </c>
      <c r="D97" s="3" t="s">
        <v>71</v>
      </c>
      <c r="E97" s="3" t="s">
        <v>76</v>
      </c>
      <c r="F97" s="3" t="s">
        <v>73</v>
      </c>
      <c r="G97" s="3" t="s">
        <v>43</v>
      </c>
      <c r="H97" s="3" t="s">
        <v>37</v>
      </c>
      <c r="I97" s="3" t="s">
        <v>281</v>
      </c>
      <c r="J97" s="3" t="s">
        <v>1</v>
      </c>
      <c r="K97" s="3" t="s">
        <v>1</v>
      </c>
      <c r="L97" s="3" t="s">
        <v>38</v>
      </c>
      <c r="M97" s="3" t="s">
        <v>62</v>
      </c>
      <c r="N97" s="3" t="s">
        <v>40</v>
      </c>
      <c r="O97" s="4" t="s">
        <v>135</v>
      </c>
      <c r="P97" s="6">
        <v>65381226</v>
      </c>
      <c r="Q97" s="6">
        <v>0</v>
      </c>
      <c r="R97" s="6">
        <v>0</v>
      </c>
      <c r="S97" s="6">
        <v>65381226</v>
      </c>
      <c r="T97" s="6">
        <v>0</v>
      </c>
      <c r="U97" s="6">
        <v>65381226</v>
      </c>
      <c r="V97" s="6">
        <v>0</v>
      </c>
      <c r="W97" s="6">
        <v>35705400</v>
      </c>
      <c r="X97" s="6">
        <v>35705400</v>
      </c>
      <c r="Y97" s="6">
        <v>35705400</v>
      </c>
      <c r="Z97" s="6">
        <v>35705400</v>
      </c>
    </row>
    <row r="98" spans="1:26" ht="22.5" x14ac:dyDescent="0.25">
      <c r="A98" s="3" t="s">
        <v>32</v>
      </c>
      <c r="B98" s="4" t="s">
        <v>33</v>
      </c>
      <c r="C98" s="5" t="s">
        <v>282</v>
      </c>
      <c r="D98" s="3" t="s">
        <v>71</v>
      </c>
      <c r="E98" s="3" t="s">
        <v>76</v>
      </c>
      <c r="F98" s="3" t="s">
        <v>73</v>
      </c>
      <c r="G98" s="3" t="s">
        <v>43</v>
      </c>
      <c r="H98" s="3" t="s">
        <v>37</v>
      </c>
      <c r="I98" s="3" t="s">
        <v>283</v>
      </c>
      <c r="J98" s="3" t="s">
        <v>1</v>
      </c>
      <c r="K98" s="3" t="s">
        <v>1</v>
      </c>
      <c r="L98" s="3" t="s">
        <v>38</v>
      </c>
      <c r="M98" s="3" t="s">
        <v>62</v>
      </c>
      <c r="N98" s="3" t="s">
        <v>40</v>
      </c>
      <c r="O98" s="4" t="s">
        <v>137</v>
      </c>
      <c r="P98" s="6">
        <v>118057636</v>
      </c>
      <c r="Q98" s="6">
        <v>0</v>
      </c>
      <c r="R98" s="6">
        <v>0</v>
      </c>
      <c r="S98" s="6">
        <v>118057636</v>
      </c>
      <c r="T98" s="6">
        <v>0</v>
      </c>
      <c r="U98" s="6">
        <v>118057636</v>
      </c>
      <c r="V98" s="6">
        <v>0</v>
      </c>
      <c r="W98" s="6">
        <v>60308100</v>
      </c>
      <c r="X98" s="6">
        <v>60308100</v>
      </c>
      <c r="Y98" s="6">
        <v>60308100</v>
      </c>
      <c r="Z98" s="6">
        <v>56683200</v>
      </c>
    </row>
    <row r="99" spans="1:26" ht="22.5" x14ac:dyDescent="0.25">
      <c r="A99" s="3" t="s">
        <v>32</v>
      </c>
      <c r="B99" s="4" t="s">
        <v>33</v>
      </c>
      <c r="C99" s="5" t="s">
        <v>284</v>
      </c>
      <c r="D99" s="3" t="s">
        <v>71</v>
      </c>
      <c r="E99" s="3" t="s">
        <v>76</v>
      </c>
      <c r="F99" s="3" t="s">
        <v>73</v>
      </c>
      <c r="G99" s="3" t="s">
        <v>43</v>
      </c>
      <c r="H99" s="3" t="s">
        <v>37</v>
      </c>
      <c r="I99" s="3" t="s">
        <v>285</v>
      </c>
      <c r="J99" s="3" t="s">
        <v>1</v>
      </c>
      <c r="K99" s="3" t="s">
        <v>1</v>
      </c>
      <c r="L99" s="3" t="s">
        <v>38</v>
      </c>
      <c r="M99" s="3" t="s">
        <v>62</v>
      </c>
      <c r="N99" s="3" t="s">
        <v>40</v>
      </c>
      <c r="O99" s="4" t="s">
        <v>139</v>
      </c>
      <c r="P99" s="6">
        <v>121086827</v>
      </c>
      <c r="Q99" s="6">
        <v>0</v>
      </c>
      <c r="R99" s="6">
        <v>0</v>
      </c>
      <c r="S99" s="6">
        <v>121086827</v>
      </c>
      <c r="T99" s="6">
        <v>0</v>
      </c>
      <c r="U99" s="6">
        <v>121086827</v>
      </c>
      <c r="V99" s="6">
        <v>0</v>
      </c>
      <c r="W99" s="6">
        <v>65466900</v>
      </c>
      <c r="X99" s="6">
        <v>65466900</v>
      </c>
      <c r="Y99" s="6">
        <v>65466900</v>
      </c>
      <c r="Z99" s="6">
        <v>60534000</v>
      </c>
    </row>
    <row r="100" spans="1:26" ht="22.5" x14ac:dyDescent="0.25">
      <c r="A100" s="3" t="s">
        <v>32</v>
      </c>
      <c r="B100" s="4" t="s">
        <v>33</v>
      </c>
      <c r="C100" s="5" t="s">
        <v>286</v>
      </c>
      <c r="D100" s="3" t="s">
        <v>71</v>
      </c>
      <c r="E100" s="3" t="s">
        <v>76</v>
      </c>
      <c r="F100" s="3" t="s">
        <v>73</v>
      </c>
      <c r="G100" s="3" t="s">
        <v>43</v>
      </c>
      <c r="H100" s="3" t="s">
        <v>37</v>
      </c>
      <c r="I100" s="3" t="s">
        <v>287</v>
      </c>
      <c r="J100" s="3" t="s">
        <v>1</v>
      </c>
      <c r="K100" s="3" t="s">
        <v>1</v>
      </c>
      <c r="L100" s="3" t="s">
        <v>38</v>
      </c>
      <c r="M100" s="3" t="s">
        <v>62</v>
      </c>
      <c r="N100" s="3" t="s">
        <v>40</v>
      </c>
      <c r="O100" s="4" t="s">
        <v>141</v>
      </c>
      <c r="P100" s="6">
        <v>147561794</v>
      </c>
      <c r="Q100" s="6">
        <v>0</v>
      </c>
      <c r="R100" s="6">
        <v>0</v>
      </c>
      <c r="S100" s="6">
        <v>147561794</v>
      </c>
      <c r="T100" s="6">
        <v>0</v>
      </c>
      <c r="U100" s="6">
        <v>147561794</v>
      </c>
      <c r="V100" s="6">
        <v>0</v>
      </c>
      <c r="W100" s="6">
        <v>87322677</v>
      </c>
      <c r="X100" s="6">
        <v>87322677</v>
      </c>
      <c r="Y100" s="6">
        <v>87322677</v>
      </c>
      <c r="Z100" s="6">
        <v>87322677</v>
      </c>
    </row>
    <row r="101" spans="1:26" ht="22.5" x14ac:dyDescent="0.25">
      <c r="A101" s="3" t="s">
        <v>32</v>
      </c>
      <c r="B101" s="4" t="s">
        <v>33</v>
      </c>
      <c r="C101" s="5" t="s">
        <v>288</v>
      </c>
      <c r="D101" s="3" t="s">
        <v>71</v>
      </c>
      <c r="E101" s="3" t="s">
        <v>76</v>
      </c>
      <c r="F101" s="3" t="s">
        <v>73</v>
      </c>
      <c r="G101" s="3" t="s">
        <v>43</v>
      </c>
      <c r="H101" s="3" t="s">
        <v>37</v>
      </c>
      <c r="I101" s="3" t="s">
        <v>289</v>
      </c>
      <c r="J101" s="3" t="s">
        <v>1</v>
      </c>
      <c r="K101" s="3" t="s">
        <v>1</v>
      </c>
      <c r="L101" s="3" t="s">
        <v>38</v>
      </c>
      <c r="M101" s="3" t="s">
        <v>62</v>
      </c>
      <c r="N101" s="3" t="s">
        <v>40</v>
      </c>
      <c r="O101" s="4" t="s">
        <v>143</v>
      </c>
      <c r="P101" s="6">
        <v>52888472</v>
      </c>
      <c r="Q101" s="6">
        <v>0</v>
      </c>
      <c r="R101" s="6">
        <v>0</v>
      </c>
      <c r="S101" s="6">
        <v>52888472</v>
      </c>
      <c r="T101" s="6">
        <v>0</v>
      </c>
      <c r="U101" s="6">
        <v>52888472</v>
      </c>
      <c r="V101" s="6">
        <v>0</v>
      </c>
      <c r="W101" s="6">
        <v>32473600</v>
      </c>
      <c r="X101" s="6">
        <v>32473600</v>
      </c>
      <c r="Y101" s="6">
        <v>32473600</v>
      </c>
      <c r="Z101" s="6">
        <v>32473600</v>
      </c>
    </row>
    <row r="102" spans="1:26" ht="45" x14ac:dyDescent="0.25">
      <c r="A102" s="3" t="s">
        <v>32</v>
      </c>
      <c r="B102" s="4" t="s">
        <v>33</v>
      </c>
      <c r="C102" s="5" t="s">
        <v>290</v>
      </c>
      <c r="D102" s="3" t="s">
        <v>71</v>
      </c>
      <c r="E102" s="3" t="s">
        <v>76</v>
      </c>
      <c r="F102" s="3" t="s">
        <v>73</v>
      </c>
      <c r="G102" s="3" t="s">
        <v>43</v>
      </c>
      <c r="H102" s="3" t="s">
        <v>37</v>
      </c>
      <c r="I102" s="3" t="s">
        <v>291</v>
      </c>
      <c r="J102" s="3" t="s">
        <v>1</v>
      </c>
      <c r="K102" s="3" t="s">
        <v>1</v>
      </c>
      <c r="L102" s="3" t="s">
        <v>38</v>
      </c>
      <c r="M102" s="3" t="s">
        <v>62</v>
      </c>
      <c r="N102" s="3" t="s">
        <v>40</v>
      </c>
      <c r="O102" s="4" t="s">
        <v>148</v>
      </c>
      <c r="P102" s="6">
        <v>7436156</v>
      </c>
      <c r="Q102" s="6">
        <v>0</v>
      </c>
      <c r="R102" s="6">
        <v>0</v>
      </c>
      <c r="S102" s="6">
        <v>7436156</v>
      </c>
      <c r="T102" s="6">
        <v>0</v>
      </c>
      <c r="U102" s="6">
        <v>7436156</v>
      </c>
      <c r="V102" s="6">
        <v>0</v>
      </c>
      <c r="W102" s="6">
        <v>3720200</v>
      </c>
      <c r="X102" s="6">
        <v>3720200</v>
      </c>
      <c r="Y102" s="6">
        <v>3720200</v>
      </c>
      <c r="Z102" s="6">
        <v>3201700</v>
      </c>
    </row>
    <row r="103" spans="1:26" ht="22.5" x14ac:dyDescent="0.25">
      <c r="A103" s="3" t="s">
        <v>32</v>
      </c>
      <c r="B103" s="4" t="s">
        <v>33</v>
      </c>
      <c r="C103" s="5" t="s">
        <v>292</v>
      </c>
      <c r="D103" s="3" t="s">
        <v>71</v>
      </c>
      <c r="E103" s="3" t="s">
        <v>76</v>
      </c>
      <c r="F103" s="3" t="s">
        <v>73</v>
      </c>
      <c r="G103" s="3" t="s">
        <v>43</v>
      </c>
      <c r="H103" s="3" t="s">
        <v>37</v>
      </c>
      <c r="I103" s="3" t="s">
        <v>293</v>
      </c>
      <c r="J103" s="3" t="s">
        <v>1</v>
      </c>
      <c r="K103" s="3" t="s">
        <v>1</v>
      </c>
      <c r="L103" s="3" t="s">
        <v>38</v>
      </c>
      <c r="M103" s="3" t="s">
        <v>62</v>
      </c>
      <c r="N103" s="3" t="s">
        <v>40</v>
      </c>
      <c r="O103" s="4" t="s">
        <v>150</v>
      </c>
      <c r="P103" s="6">
        <v>49035919</v>
      </c>
      <c r="Q103" s="6">
        <v>0</v>
      </c>
      <c r="R103" s="6">
        <v>0</v>
      </c>
      <c r="S103" s="6">
        <v>49035919</v>
      </c>
      <c r="T103" s="6">
        <v>0</v>
      </c>
      <c r="U103" s="6">
        <v>49035919</v>
      </c>
      <c r="V103" s="6">
        <v>0</v>
      </c>
      <c r="W103" s="6">
        <v>26778600</v>
      </c>
      <c r="X103" s="6">
        <v>26778600</v>
      </c>
      <c r="Y103" s="6">
        <v>26778600</v>
      </c>
      <c r="Z103" s="6">
        <v>26778600</v>
      </c>
    </row>
    <row r="104" spans="1:26" ht="22.5" x14ac:dyDescent="0.25">
      <c r="A104" s="3" t="s">
        <v>32</v>
      </c>
      <c r="B104" s="4" t="s">
        <v>33</v>
      </c>
      <c r="C104" s="5" t="s">
        <v>294</v>
      </c>
      <c r="D104" s="3" t="s">
        <v>71</v>
      </c>
      <c r="E104" s="3" t="s">
        <v>76</v>
      </c>
      <c r="F104" s="3" t="s">
        <v>73</v>
      </c>
      <c r="G104" s="3" t="s">
        <v>43</v>
      </c>
      <c r="H104" s="3" t="s">
        <v>37</v>
      </c>
      <c r="I104" s="3" t="s">
        <v>295</v>
      </c>
      <c r="J104" s="3" t="s">
        <v>1</v>
      </c>
      <c r="K104" s="3" t="s">
        <v>1</v>
      </c>
      <c r="L104" s="3" t="s">
        <v>38</v>
      </c>
      <c r="M104" s="3" t="s">
        <v>62</v>
      </c>
      <c r="N104" s="3" t="s">
        <v>40</v>
      </c>
      <c r="O104" s="4" t="s">
        <v>152</v>
      </c>
      <c r="P104" s="6">
        <v>8172653</v>
      </c>
      <c r="Q104" s="6">
        <v>0</v>
      </c>
      <c r="R104" s="6">
        <v>0</v>
      </c>
      <c r="S104" s="6">
        <v>8172653</v>
      </c>
      <c r="T104" s="6">
        <v>0</v>
      </c>
      <c r="U104" s="6">
        <v>8172653</v>
      </c>
      <c r="V104" s="6">
        <v>0</v>
      </c>
      <c r="W104" s="6">
        <v>4464000</v>
      </c>
      <c r="X104" s="6">
        <v>4464000</v>
      </c>
      <c r="Y104" s="6">
        <v>4464000</v>
      </c>
      <c r="Z104" s="6">
        <v>4464000</v>
      </c>
    </row>
    <row r="105" spans="1:26" ht="22.5" x14ac:dyDescent="0.25">
      <c r="A105" s="3" t="s">
        <v>32</v>
      </c>
      <c r="B105" s="4" t="s">
        <v>33</v>
      </c>
      <c r="C105" s="5" t="s">
        <v>296</v>
      </c>
      <c r="D105" s="3" t="s">
        <v>71</v>
      </c>
      <c r="E105" s="3" t="s">
        <v>76</v>
      </c>
      <c r="F105" s="3" t="s">
        <v>73</v>
      </c>
      <c r="G105" s="3" t="s">
        <v>43</v>
      </c>
      <c r="H105" s="3" t="s">
        <v>37</v>
      </c>
      <c r="I105" s="3" t="s">
        <v>297</v>
      </c>
      <c r="J105" s="3" t="s">
        <v>1</v>
      </c>
      <c r="K105" s="3" t="s">
        <v>1</v>
      </c>
      <c r="L105" s="3" t="s">
        <v>38</v>
      </c>
      <c r="M105" s="3" t="s">
        <v>62</v>
      </c>
      <c r="N105" s="3" t="s">
        <v>40</v>
      </c>
      <c r="O105" s="4" t="s">
        <v>155</v>
      </c>
      <c r="P105" s="6">
        <v>8172653</v>
      </c>
      <c r="Q105" s="6">
        <v>0</v>
      </c>
      <c r="R105" s="6">
        <v>0</v>
      </c>
      <c r="S105" s="6">
        <v>8172653</v>
      </c>
      <c r="T105" s="6">
        <v>0</v>
      </c>
      <c r="U105" s="6">
        <v>8172653</v>
      </c>
      <c r="V105" s="6">
        <v>0</v>
      </c>
      <c r="W105" s="6">
        <v>4464000</v>
      </c>
      <c r="X105" s="6">
        <v>4464000</v>
      </c>
      <c r="Y105" s="6">
        <v>4464000</v>
      </c>
      <c r="Z105" s="6">
        <v>3593600</v>
      </c>
    </row>
    <row r="106" spans="1:26" ht="33.75" x14ac:dyDescent="0.25">
      <c r="A106" s="3" t="s">
        <v>32</v>
      </c>
      <c r="B106" s="4" t="s">
        <v>33</v>
      </c>
      <c r="C106" s="5" t="s">
        <v>298</v>
      </c>
      <c r="D106" s="3" t="s">
        <v>71</v>
      </c>
      <c r="E106" s="3" t="s">
        <v>76</v>
      </c>
      <c r="F106" s="3" t="s">
        <v>73</v>
      </c>
      <c r="G106" s="3" t="s">
        <v>43</v>
      </c>
      <c r="H106" s="3" t="s">
        <v>37</v>
      </c>
      <c r="I106" s="3" t="s">
        <v>299</v>
      </c>
      <c r="J106" s="3" t="s">
        <v>1</v>
      </c>
      <c r="K106" s="3" t="s">
        <v>1</v>
      </c>
      <c r="L106" s="3" t="s">
        <v>38</v>
      </c>
      <c r="M106" s="3" t="s">
        <v>62</v>
      </c>
      <c r="N106" s="3" t="s">
        <v>40</v>
      </c>
      <c r="O106" s="4" t="s">
        <v>157</v>
      </c>
      <c r="P106" s="6">
        <v>16345306</v>
      </c>
      <c r="Q106" s="6">
        <v>0</v>
      </c>
      <c r="R106" s="6">
        <v>0</v>
      </c>
      <c r="S106" s="6">
        <v>16345306</v>
      </c>
      <c r="T106" s="6">
        <v>0</v>
      </c>
      <c r="U106" s="6">
        <v>16345306</v>
      </c>
      <c r="V106" s="6">
        <v>0</v>
      </c>
      <c r="W106" s="6">
        <v>8925300</v>
      </c>
      <c r="X106" s="6">
        <v>8925300</v>
      </c>
      <c r="Y106" s="6">
        <v>8925300</v>
      </c>
      <c r="Z106" s="6">
        <v>8925300</v>
      </c>
    </row>
    <row r="107" spans="1:26" ht="56.25" x14ac:dyDescent="0.25">
      <c r="A107" s="3" t="s">
        <v>32</v>
      </c>
      <c r="B107" s="4" t="s">
        <v>33</v>
      </c>
      <c r="C107" s="5" t="s">
        <v>300</v>
      </c>
      <c r="D107" s="3" t="s">
        <v>71</v>
      </c>
      <c r="E107" s="3" t="s">
        <v>76</v>
      </c>
      <c r="F107" s="3" t="s">
        <v>73</v>
      </c>
      <c r="G107" s="3" t="s">
        <v>43</v>
      </c>
      <c r="H107" s="3" t="s">
        <v>37</v>
      </c>
      <c r="I107" s="3" t="s">
        <v>301</v>
      </c>
      <c r="J107" s="3" t="s">
        <v>1</v>
      </c>
      <c r="K107" s="3" t="s">
        <v>1</v>
      </c>
      <c r="L107" s="3" t="s">
        <v>38</v>
      </c>
      <c r="M107" s="3" t="s">
        <v>62</v>
      </c>
      <c r="N107" s="3" t="s">
        <v>40</v>
      </c>
      <c r="O107" s="4" t="s">
        <v>302</v>
      </c>
      <c r="P107" s="6">
        <v>142500000</v>
      </c>
      <c r="Q107" s="6">
        <v>0</v>
      </c>
      <c r="R107" s="6">
        <v>0</v>
      </c>
      <c r="S107" s="6">
        <v>142500000</v>
      </c>
      <c r="T107" s="6">
        <v>0</v>
      </c>
      <c r="U107" s="6">
        <v>136620000</v>
      </c>
      <c r="V107" s="6">
        <v>5880000</v>
      </c>
      <c r="W107" s="6">
        <v>136620000</v>
      </c>
      <c r="X107" s="6">
        <v>136620000</v>
      </c>
      <c r="Y107" s="6">
        <v>136620000</v>
      </c>
      <c r="Z107" s="6">
        <v>136620000</v>
      </c>
    </row>
    <row r="108" spans="1:26" ht="22.5" x14ac:dyDescent="0.25">
      <c r="A108" s="3" t="s">
        <v>32</v>
      </c>
      <c r="B108" s="4" t="s">
        <v>33</v>
      </c>
      <c r="C108" s="5" t="s">
        <v>303</v>
      </c>
      <c r="D108" s="3" t="s">
        <v>71</v>
      </c>
      <c r="E108" s="3" t="s">
        <v>76</v>
      </c>
      <c r="F108" s="3" t="s">
        <v>73</v>
      </c>
      <c r="G108" s="3" t="s">
        <v>43</v>
      </c>
      <c r="H108" s="3" t="s">
        <v>37</v>
      </c>
      <c r="I108" s="3" t="s">
        <v>304</v>
      </c>
      <c r="J108" s="3" t="s">
        <v>1</v>
      </c>
      <c r="K108" s="3" t="s">
        <v>1</v>
      </c>
      <c r="L108" s="3" t="s">
        <v>38</v>
      </c>
      <c r="M108" s="3" t="s">
        <v>62</v>
      </c>
      <c r="N108" s="3" t="s">
        <v>40</v>
      </c>
      <c r="O108" s="4" t="s">
        <v>128</v>
      </c>
      <c r="P108" s="6">
        <v>11500000</v>
      </c>
      <c r="Q108" s="6">
        <v>0</v>
      </c>
      <c r="R108" s="6">
        <v>0</v>
      </c>
      <c r="S108" s="6">
        <v>11500000</v>
      </c>
      <c r="T108" s="6">
        <v>0</v>
      </c>
      <c r="U108" s="6">
        <v>11500000</v>
      </c>
      <c r="V108" s="6">
        <v>0</v>
      </c>
      <c r="W108" s="6">
        <v>5100058</v>
      </c>
      <c r="X108" s="6">
        <v>5016458</v>
      </c>
      <c r="Y108" s="6">
        <v>5016458</v>
      </c>
      <c r="Z108" s="6">
        <v>5016458</v>
      </c>
    </row>
    <row r="109" spans="1:26" ht="56.25" x14ac:dyDescent="0.25">
      <c r="A109" s="3" t="s">
        <v>32</v>
      </c>
      <c r="B109" s="4" t="s">
        <v>33</v>
      </c>
      <c r="C109" s="5" t="s">
        <v>300</v>
      </c>
      <c r="D109" s="3" t="s">
        <v>71</v>
      </c>
      <c r="E109" s="3" t="s">
        <v>76</v>
      </c>
      <c r="F109" s="3" t="s">
        <v>73</v>
      </c>
      <c r="G109" s="3" t="s">
        <v>43</v>
      </c>
      <c r="H109" s="3" t="s">
        <v>37</v>
      </c>
      <c r="I109" s="3" t="s">
        <v>301</v>
      </c>
      <c r="J109" s="3" t="s">
        <v>1</v>
      </c>
      <c r="K109" s="3" t="s">
        <v>1</v>
      </c>
      <c r="L109" s="3" t="s">
        <v>38</v>
      </c>
      <c r="M109" s="3" t="s">
        <v>62</v>
      </c>
      <c r="N109" s="3" t="s">
        <v>63</v>
      </c>
      <c r="O109" s="4" t="s">
        <v>302</v>
      </c>
      <c r="P109" s="6">
        <v>3500000000</v>
      </c>
      <c r="Q109" s="6">
        <v>0</v>
      </c>
      <c r="R109" s="6">
        <v>0</v>
      </c>
      <c r="S109" s="6">
        <v>3500000000</v>
      </c>
      <c r="T109" s="6">
        <v>0</v>
      </c>
      <c r="U109" s="6">
        <v>2382220746</v>
      </c>
      <c r="V109" s="6">
        <v>1117779254</v>
      </c>
      <c r="W109" s="6">
        <v>2128584770.05</v>
      </c>
      <c r="X109" s="6">
        <v>335456719.05000001</v>
      </c>
      <c r="Y109" s="6">
        <v>335456719.05000001</v>
      </c>
      <c r="Z109" s="6">
        <v>335456719.05000001</v>
      </c>
    </row>
    <row r="110" spans="1:26" ht="56.25" x14ac:dyDescent="0.25">
      <c r="A110" s="3" t="s">
        <v>32</v>
      </c>
      <c r="B110" s="4" t="s">
        <v>33</v>
      </c>
      <c r="C110" s="5" t="s">
        <v>75</v>
      </c>
      <c r="D110" s="3" t="s">
        <v>71</v>
      </c>
      <c r="E110" s="3" t="s">
        <v>76</v>
      </c>
      <c r="F110" s="3" t="s">
        <v>73</v>
      </c>
      <c r="G110" s="3" t="s">
        <v>43</v>
      </c>
      <c r="H110" s="3" t="s">
        <v>1</v>
      </c>
      <c r="I110" s="3" t="s">
        <v>1</v>
      </c>
      <c r="J110" s="3" t="s">
        <v>1</v>
      </c>
      <c r="K110" s="3" t="s">
        <v>1</v>
      </c>
      <c r="L110" s="3" t="s">
        <v>38</v>
      </c>
      <c r="M110" s="3" t="s">
        <v>78</v>
      </c>
      <c r="N110" s="3" t="s">
        <v>63</v>
      </c>
      <c r="O110" s="4" t="s">
        <v>77</v>
      </c>
      <c r="P110" s="6">
        <v>0</v>
      </c>
      <c r="Q110" s="6">
        <v>281001500</v>
      </c>
      <c r="R110" s="6">
        <v>0</v>
      </c>
      <c r="S110" s="6">
        <v>281001500</v>
      </c>
      <c r="T110" s="6">
        <v>0</v>
      </c>
      <c r="U110" s="6">
        <v>0</v>
      </c>
      <c r="V110" s="6">
        <v>281001500</v>
      </c>
      <c r="W110" s="6">
        <v>0</v>
      </c>
      <c r="X110" s="6">
        <v>0</v>
      </c>
      <c r="Y110" s="6">
        <v>0</v>
      </c>
      <c r="Z110" s="6">
        <v>0</v>
      </c>
    </row>
    <row r="111" spans="1:26" ht="45" x14ac:dyDescent="0.25">
      <c r="A111" s="3" t="s">
        <v>32</v>
      </c>
      <c r="B111" s="4" t="s">
        <v>33</v>
      </c>
      <c r="C111" s="5" t="s">
        <v>305</v>
      </c>
      <c r="D111" s="3" t="s">
        <v>71</v>
      </c>
      <c r="E111" s="3" t="s">
        <v>82</v>
      </c>
      <c r="F111" s="3" t="s">
        <v>73</v>
      </c>
      <c r="G111" s="3" t="s">
        <v>39</v>
      </c>
      <c r="H111" s="3" t="s">
        <v>37</v>
      </c>
      <c r="I111" s="3" t="s">
        <v>301</v>
      </c>
      <c r="J111" s="3" t="s">
        <v>1</v>
      </c>
      <c r="K111" s="3" t="s">
        <v>1</v>
      </c>
      <c r="L111" s="3" t="s">
        <v>38</v>
      </c>
      <c r="M111" s="3" t="s">
        <v>62</v>
      </c>
      <c r="N111" s="3" t="s">
        <v>40</v>
      </c>
      <c r="O111" s="4" t="s">
        <v>83</v>
      </c>
      <c r="P111" s="6">
        <v>1788816207</v>
      </c>
      <c r="Q111" s="6">
        <v>370328975</v>
      </c>
      <c r="R111" s="6">
        <v>317240975</v>
      </c>
      <c r="S111" s="6">
        <v>1841904207</v>
      </c>
      <c r="T111" s="6">
        <v>0</v>
      </c>
      <c r="U111" s="6">
        <v>999907288</v>
      </c>
      <c r="V111" s="6">
        <v>841996919</v>
      </c>
      <c r="W111" s="6">
        <v>822744767</v>
      </c>
      <c r="X111" s="6">
        <v>319223993</v>
      </c>
      <c r="Y111" s="6">
        <v>319223993</v>
      </c>
      <c r="Z111" s="6">
        <v>319223993</v>
      </c>
    </row>
    <row r="112" spans="1:26" ht="22.5" x14ac:dyDescent="0.25">
      <c r="A112" s="3" t="s">
        <v>32</v>
      </c>
      <c r="B112" s="4" t="s">
        <v>33</v>
      </c>
      <c r="C112" s="5" t="s">
        <v>306</v>
      </c>
      <c r="D112" s="3" t="s">
        <v>71</v>
      </c>
      <c r="E112" s="3" t="s">
        <v>82</v>
      </c>
      <c r="F112" s="3" t="s">
        <v>73</v>
      </c>
      <c r="G112" s="3" t="s">
        <v>39</v>
      </c>
      <c r="H112" s="3" t="s">
        <v>37</v>
      </c>
      <c r="I112" s="3" t="s">
        <v>304</v>
      </c>
      <c r="J112" s="3" t="s">
        <v>1</v>
      </c>
      <c r="K112" s="3" t="s">
        <v>1</v>
      </c>
      <c r="L112" s="3" t="s">
        <v>38</v>
      </c>
      <c r="M112" s="3" t="s">
        <v>62</v>
      </c>
      <c r="N112" s="3" t="s">
        <v>40</v>
      </c>
      <c r="O112" s="4" t="s">
        <v>128</v>
      </c>
      <c r="P112" s="6">
        <v>8000000</v>
      </c>
      <c r="Q112" s="6">
        <v>15000000</v>
      </c>
      <c r="R112" s="6">
        <v>0</v>
      </c>
      <c r="S112" s="6">
        <v>23000000</v>
      </c>
      <c r="T112" s="6">
        <v>0</v>
      </c>
      <c r="U112" s="6">
        <v>23000000</v>
      </c>
      <c r="V112" s="6">
        <v>0</v>
      </c>
      <c r="W112" s="6">
        <v>21215620</v>
      </c>
      <c r="X112" s="6">
        <v>21210020</v>
      </c>
      <c r="Y112" s="6">
        <v>21210020</v>
      </c>
      <c r="Z112" s="6">
        <v>21210020</v>
      </c>
    </row>
    <row r="113" spans="1:26" ht="22.5" x14ac:dyDescent="0.25">
      <c r="A113" s="3" t="s">
        <v>32</v>
      </c>
      <c r="B113" s="4" t="s">
        <v>33</v>
      </c>
      <c r="C113" s="5" t="s">
        <v>307</v>
      </c>
      <c r="D113" s="3" t="s">
        <v>71</v>
      </c>
      <c r="E113" s="3" t="s">
        <v>82</v>
      </c>
      <c r="F113" s="3" t="s">
        <v>73</v>
      </c>
      <c r="G113" s="3" t="s">
        <v>39</v>
      </c>
      <c r="H113" s="3" t="s">
        <v>37</v>
      </c>
      <c r="I113" s="3" t="s">
        <v>308</v>
      </c>
      <c r="J113" s="3" t="s">
        <v>1</v>
      </c>
      <c r="K113" s="3" t="s">
        <v>1</v>
      </c>
      <c r="L113" s="3" t="s">
        <v>38</v>
      </c>
      <c r="M113" s="3" t="s">
        <v>62</v>
      </c>
      <c r="N113" s="3" t="s">
        <v>40</v>
      </c>
      <c r="O113" s="4" t="s">
        <v>121</v>
      </c>
      <c r="P113" s="6">
        <v>22913837</v>
      </c>
      <c r="Q113" s="6">
        <v>0</v>
      </c>
      <c r="R113" s="6">
        <v>0</v>
      </c>
      <c r="S113" s="6">
        <v>22913837</v>
      </c>
      <c r="T113" s="6">
        <v>0</v>
      </c>
      <c r="U113" s="6">
        <v>22913837</v>
      </c>
      <c r="V113" s="6">
        <v>0</v>
      </c>
      <c r="W113" s="6">
        <v>5644560</v>
      </c>
      <c r="X113" s="6">
        <v>5644560</v>
      </c>
      <c r="Y113" s="6">
        <v>5644560</v>
      </c>
      <c r="Z113" s="6">
        <v>5644560</v>
      </c>
    </row>
    <row r="114" spans="1:26" ht="22.5" x14ac:dyDescent="0.25">
      <c r="A114" s="3" t="s">
        <v>32</v>
      </c>
      <c r="B114" s="4" t="s">
        <v>33</v>
      </c>
      <c r="C114" s="5" t="s">
        <v>309</v>
      </c>
      <c r="D114" s="3" t="s">
        <v>71</v>
      </c>
      <c r="E114" s="3" t="s">
        <v>82</v>
      </c>
      <c r="F114" s="3" t="s">
        <v>73</v>
      </c>
      <c r="G114" s="3" t="s">
        <v>39</v>
      </c>
      <c r="H114" s="3" t="s">
        <v>37</v>
      </c>
      <c r="I114" s="3" t="s">
        <v>264</v>
      </c>
      <c r="J114" s="3" t="s">
        <v>1</v>
      </c>
      <c r="K114" s="3" t="s">
        <v>1</v>
      </c>
      <c r="L114" s="3" t="s">
        <v>38</v>
      </c>
      <c r="M114" s="3" t="s">
        <v>62</v>
      </c>
      <c r="N114" s="3" t="s">
        <v>40</v>
      </c>
      <c r="O114" s="4" t="s">
        <v>85</v>
      </c>
      <c r="P114" s="6">
        <v>631187607</v>
      </c>
      <c r="Q114" s="6">
        <v>0</v>
      </c>
      <c r="R114" s="6">
        <v>41000000</v>
      </c>
      <c r="S114" s="6">
        <v>590187607</v>
      </c>
      <c r="T114" s="6">
        <v>0</v>
      </c>
      <c r="U114" s="6">
        <v>590187607</v>
      </c>
      <c r="V114" s="6">
        <v>0</v>
      </c>
      <c r="W114" s="6">
        <v>296422215</v>
      </c>
      <c r="X114" s="6">
        <v>296422215</v>
      </c>
      <c r="Y114" s="6">
        <v>296422215</v>
      </c>
      <c r="Z114" s="6">
        <v>296422215</v>
      </c>
    </row>
    <row r="115" spans="1:26" ht="22.5" x14ac:dyDescent="0.25">
      <c r="A115" s="3" t="s">
        <v>32</v>
      </c>
      <c r="B115" s="4" t="s">
        <v>33</v>
      </c>
      <c r="C115" s="5" t="s">
        <v>310</v>
      </c>
      <c r="D115" s="3" t="s">
        <v>71</v>
      </c>
      <c r="E115" s="3" t="s">
        <v>82</v>
      </c>
      <c r="F115" s="3" t="s">
        <v>73</v>
      </c>
      <c r="G115" s="3" t="s">
        <v>39</v>
      </c>
      <c r="H115" s="3" t="s">
        <v>37</v>
      </c>
      <c r="I115" s="3" t="s">
        <v>266</v>
      </c>
      <c r="J115" s="3" t="s">
        <v>1</v>
      </c>
      <c r="K115" s="3" t="s">
        <v>1</v>
      </c>
      <c r="L115" s="3" t="s">
        <v>38</v>
      </c>
      <c r="M115" s="3" t="s">
        <v>62</v>
      </c>
      <c r="N115" s="3" t="s">
        <v>40</v>
      </c>
      <c r="O115" s="4" t="s">
        <v>87</v>
      </c>
      <c r="P115" s="6">
        <v>40417699</v>
      </c>
      <c r="Q115" s="6">
        <v>0</v>
      </c>
      <c r="R115" s="6">
        <v>12000000</v>
      </c>
      <c r="S115" s="6">
        <v>28417699</v>
      </c>
      <c r="T115" s="6">
        <v>0</v>
      </c>
      <c r="U115" s="6">
        <v>28417699</v>
      </c>
      <c r="V115" s="6">
        <v>0</v>
      </c>
      <c r="W115" s="6">
        <v>7680037</v>
      </c>
      <c r="X115" s="6">
        <v>7680037</v>
      </c>
      <c r="Y115" s="6">
        <v>7680037</v>
      </c>
      <c r="Z115" s="6">
        <v>7680037</v>
      </c>
    </row>
    <row r="116" spans="1:26" ht="22.5" x14ac:dyDescent="0.25">
      <c r="A116" s="3" t="s">
        <v>32</v>
      </c>
      <c r="B116" s="4" t="s">
        <v>33</v>
      </c>
      <c r="C116" s="5" t="s">
        <v>311</v>
      </c>
      <c r="D116" s="3" t="s">
        <v>71</v>
      </c>
      <c r="E116" s="3" t="s">
        <v>82</v>
      </c>
      <c r="F116" s="3" t="s">
        <v>73</v>
      </c>
      <c r="G116" s="3" t="s">
        <v>39</v>
      </c>
      <c r="H116" s="3" t="s">
        <v>37</v>
      </c>
      <c r="I116" s="3" t="s">
        <v>268</v>
      </c>
      <c r="J116" s="3" t="s">
        <v>1</v>
      </c>
      <c r="K116" s="3" t="s">
        <v>1</v>
      </c>
      <c r="L116" s="3" t="s">
        <v>38</v>
      </c>
      <c r="M116" s="3" t="s">
        <v>62</v>
      </c>
      <c r="N116" s="3" t="s">
        <v>40</v>
      </c>
      <c r="O116" s="4" t="s">
        <v>269</v>
      </c>
      <c r="P116" s="6">
        <v>1920231</v>
      </c>
      <c r="Q116" s="6">
        <v>3000000</v>
      </c>
      <c r="R116" s="6">
        <v>0</v>
      </c>
      <c r="S116" s="6">
        <v>4920231</v>
      </c>
      <c r="T116" s="6">
        <v>0</v>
      </c>
      <c r="U116" s="6">
        <v>4920231</v>
      </c>
      <c r="V116" s="6">
        <v>0</v>
      </c>
      <c r="W116" s="6">
        <v>2815990</v>
      </c>
      <c r="X116" s="6">
        <v>2815990</v>
      </c>
      <c r="Y116" s="6">
        <v>2815990</v>
      </c>
      <c r="Z116" s="6">
        <v>2815990</v>
      </c>
    </row>
    <row r="117" spans="1:26" ht="22.5" x14ac:dyDescent="0.25">
      <c r="A117" s="3" t="s">
        <v>32</v>
      </c>
      <c r="B117" s="4" t="s">
        <v>33</v>
      </c>
      <c r="C117" s="5" t="s">
        <v>312</v>
      </c>
      <c r="D117" s="3" t="s">
        <v>71</v>
      </c>
      <c r="E117" s="3" t="s">
        <v>82</v>
      </c>
      <c r="F117" s="3" t="s">
        <v>73</v>
      </c>
      <c r="G117" s="3" t="s">
        <v>39</v>
      </c>
      <c r="H117" s="3" t="s">
        <v>37</v>
      </c>
      <c r="I117" s="3" t="s">
        <v>271</v>
      </c>
      <c r="J117" s="3" t="s">
        <v>1</v>
      </c>
      <c r="K117" s="3" t="s">
        <v>1</v>
      </c>
      <c r="L117" s="3" t="s">
        <v>38</v>
      </c>
      <c r="M117" s="3" t="s">
        <v>62</v>
      </c>
      <c r="N117" s="3" t="s">
        <v>40</v>
      </c>
      <c r="O117" s="4" t="s">
        <v>99</v>
      </c>
      <c r="P117" s="6">
        <v>19877828</v>
      </c>
      <c r="Q117" s="6">
        <v>0</v>
      </c>
      <c r="R117" s="6">
        <v>0</v>
      </c>
      <c r="S117" s="6">
        <v>19877828</v>
      </c>
      <c r="T117" s="6">
        <v>0</v>
      </c>
      <c r="U117" s="6">
        <v>19877828</v>
      </c>
      <c r="V117" s="6">
        <v>0</v>
      </c>
      <c r="W117" s="6">
        <v>19239762</v>
      </c>
      <c r="X117" s="6">
        <v>19239762</v>
      </c>
      <c r="Y117" s="6">
        <v>19239762</v>
      </c>
      <c r="Z117" s="6">
        <v>19239762</v>
      </c>
    </row>
    <row r="118" spans="1:26" ht="22.5" x14ac:dyDescent="0.25">
      <c r="A118" s="3" t="s">
        <v>32</v>
      </c>
      <c r="B118" s="4" t="s">
        <v>33</v>
      </c>
      <c r="C118" s="5" t="s">
        <v>313</v>
      </c>
      <c r="D118" s="3" t="s">
        <v>71</v>
      </c>
      <c r="E118" s="3" t="s">
        <v>82</v>
      </c>
      <c r="F118" s="3" t="s">
        <v>73</v>
      </c>
      <c r="G118" s="3" t="s">
        <v>39</v>
      </c>
      <c r="H118" s="3" t="s">
        <v>37</v>
      </c>
      <c r="I118" s="3" t="s">
        <v>273</v>
      </c>
      <c r="J118" s="3" t="s">
        <v>1</v>
      </c>
      <c r="K118" s="3" t="s">
        <v>1</v>
      </c>
      <c r="L118" s="3" t="s">
        <v>38</v>
      </c>
      <c r="M118" s="3" t="s">
        <v>62</v>
      </c>
      <c r="N118" s="3" t="s">
        <v>40</v>
      </c>
      <c r="O118" s="4" t="s">
        <v>101</v>
      </c>
      <c r="P118" s="6">
        <v>6947774</v>
      </c>
      <c r="Q118" s="6">
        <v>0</v>
      </c>
      <c r="R118" s="6">
        <v>0</v>
      </c>
      <c r="S118" s="6">
        <v>6947774</v>
      </c>
      <c r="T118" s="6">
        <v>0</v>
      </c>
      <c r="U118" s="6">
        <v>6947774</v>
      </c>
      <c r="V118" s="6">
        <v>0</v>
      </c>
      <c r="W118" s="6">
        <v>2338960</v>
      </c>
      <c r="X118" s="6">
        <v>2338960</v>
      </c>
      <c r="Y118" s="6">
        <v>2338960</v>
      </c>
      <c r="Z118" s="6">
        <v>2338960</v>
      </c>
    </row>
    <row r="119" spans="1:26" ht="22.5" x14ac:dyDescent="0.25">
      <c r="A119" s="3" t="s">
        <v>32</v>
      </c>
      <c r="B119" s="4" t="s">
        <v>33</v>
      </c>
      <c r="C119" s="5" t="s">
        <v>314</v>
      </c>
      <c r="D119" s="3" t="s">
        <v>71</v>
      </c>
      <c r="E119" s="3" t="s">
        <v>82</v>
      </c>
      <c r="F119" s="3" t="s">
        <v>73</v>
      </c>
      <c r="G119" s="3" t="s">
        <v>39</v>
      </c>
      <c r="H119" s="3" t="s">
        <v>37</v>
      </c>
      <c r="I119" s="3" t="s">
        <v>275</v>
      </c>
      <c r="J119" s="3" t="s">
        <v>1</v>
      </c>
      <c r="K119" s="3" t="s">
        <v>1</v>
      </c>
      <c r="L119" s="3" t="s">
        <v>38</v>
      </c>
      <c r="M119" s="3" t="s">
        <v>62</v>
      </c>
      <c r="N119" s="3" t="s">
        <v>40</v>
      </c>
      <c r="O119" s="4" t="s">
        <v>110</v>
      </c>
      <c r="P119" s="6">
        <v>46273138</v>
      </c>
      <c r="Q119" s="6">
        <v>0</v>
      </c>
      <c r="R119" s="6">
        <v>0</v>
      </c>
      <c r="S119" s="6">
        <v>46273138</v>
      </c>
      <c r="T119" s="6">
        <v>0</v>
      </c>
      <c r="U119" s="6">
        <v>46273138</v>
      </c>
      <c r="V119" s="6">
        <v>0</v>
      </c>
      <c r="W119" s="6">
        <v>25671334</v>
      </c>
      <c r="X119" s="6">
        <v>25671334</v>
      </c>
      <c r="Y119" s="6">
        <v>25671334</v>
      </c>
      <c r="Z119" s="6">
        <v>25671334</v>
      </c>
    </row>
    <row r="120" spans="1:26" ht="22.5" x14ac:dyDescent="0.25">
      <c r="A120" s="3" t="s">
        <v>32</v>
      </c>
      <c r="B120" s="4" t="s">
        <v>33</v>
      </c>
      <c r="C120" s="5" t="s">
        <v>315</v>
      </c>
      <c r="D120" s="3" t="s">
        <v>71</v>
      </c>
      <c r="E120" s="3" t="s">
        <v>82</v>
      </c>
      <c r="F120" s="3" t="s">
        <v>73</v>
      </c>
      <c r="G120" s="3" t="s">
        <v>39</v>
      </c>
      <c r="H120" s="3" t="s">
        <v>37</v>
      </c>
      <c r="I120" s="3" t="s">
        <v>277</v>
      </c>
      <c r="J120" s="3" t="s">
        <v>1</v>
      </c>
      <c r="K120" s="3" t="s">
        <v>1</v>
      </c>
      <c r="L120" s="3" t="s">
        <v>38</v>
      </c>
      <c r="M120" s="3" t="s">
        <v>62</v>
      </c>
      <c r="N120" s="3" t="s">
        <v>40</v>
      </c>
      <c r="O120" s="4" t="s">
        <v>112</v>
      </c>
      <c r="P120" s="6">
        <v>57114177</v>
      </c>
      <c r="Q120" s="6">
        <v>0</v>
      </c>
      <c r="R120" s="6">
        <v>20000000</v>
      </c>
      <c r="S120" s="6">
        <v>37114177</v>
      </c>
      <c r="T120" s="6">
        <v>0</v>
      </c>
      <c r="U120" s="6">
        <v>37114177</v>
      </c>
      <c r="V120" s="6">
        <v>0</v>
      </c>
      <c r="W120" s="6">
        <v>19735455</v>
      </c>
      <c r="X120" s="6">
        <v>19735455</v>
      </c>
      <c r="Y120" s="6">
        <v>19735455</v>
      </c>
      <c r="Z120" s="6">
        <v>19735455</v>
      </c>
    </row>
    <row r="121" spans="1:26" ht="22.5" x14ac:dyDescent="0.25">
      <c r="A121" s="3" t="s">
        <v>32</v>
      </c>
      <c r="B121" s="4" t="s">
        <v>33</v>
      </c>
      <c r="C121" s="5" t="s">
        <v>316</v>
      </c>
      <c r="D121" s="3" t="s">
        <v>71</v>
      </c>
      <c r="E121" s="3" t="s">
        <v>82</v>
      </c>
      <c r="F121" s="3" t="s">
        <v>73</v>
      </c>
      <c r="G121" s="3" t="s">
        <v>39</v>
      </c>
      <c r="H121" s="3" t="s">
        <v>37</v>
      </c>
      <c r="I121" s="3" t="s">
        <v>279</v>
      </c>
      <c r="J121" s="3" t="s">
        <v>1</v>
      </c>
      <c r="K121" s="3" t="s">
        <v>1</v>
      </c>
      <c r="L121" s="3" t="s">
        <v>38</v>
      </c>
      <c r="M121" s="3" t="s">
        <v>62</v>
      </c>
      <c r="N121" s="3" t="s">
        <v>40</v>
      </c>
      <c r="O121" s="4" t="s">
        <v>115</v>
      </c>
      <c r="P121" s="6">
        <v>67065890</v>
      </c>
      <c r="Q121" s="6">
        <v>0</v>
      </c>
      <c r="R121" s="6">
        <v>0</v>
      </c>
      <c r="S121" s="6">
        <v>67065890</v>
      </c>
      <c r="T121" s="6">
        <v>0</v>
      </c>
      <c r="U121" s="6">
        <v>67065890</v>
      </c>
      <c r="V121" s="6">
        <v>0</v>
      </c>
      <c r="W121" s="6">
        <v>5687572</v>
      </c>
      <c r="X121" s="6">
        <v>5687572</v>
      </c>
      <c r="Y121" s="6">
        <v>5687572</v>
      </c>
      <c r="Z121" s="6">
        <v>5687572</v>
      </c>
    </row>
    <row r="122" spans="1:26" ht="22.5" x14ac:dyDescent="0.25">
      <c r="A122" s="3" t="s">
        <v>32</v>
      </c>
      <c r="B122" s="4" t="s">
        <v>33</v>
      </c>
      <c r="C122" s="5" t="s">
        <v>317</v>
      </c>
      <c r="D122" s="3" t="s">
        <v>71</v>
      </c>
      <c r="E122" s="3" t="s">
        <v>82</v>
      </c>
      <c r="F122" s="3" t="s">
        <v>73</v>
      </c>
      <c r="G122" s="3" t="s">
        <v>39</v>
      </c>
      <c r="H122" s="3" t="s">
        <v>37</v>
      </c>
      <c r="I122" s="3" t="s">
        <v>281</v>
      </c>
      <c r="J122" s="3" t="s">
        <v>1</v>
      </c>
      <c r="K122" s="3" t="s">
        <v>1</v>
      </c>
      <c r="L122" s="3" t="s">
        <v>38</v>
      </c>
      <c r="M122" s="3" t="s">
        <v>62</v>
      </c>
      <c r="N122" s="3" t="s">
        <v>40</v>
      </c>
      <c r="O122" s="4" t="s">
        <v>135</v>
      </c>
      <c r="P122" s="6">
        <v>32191627</v>
      </c>
      <c r="Q122" s="6">
        <v>0</v>
      </c>
      <c r="R122" s="6">
        <v>0</v>
      </c>
      <c r="S122" s="6">
        <v>32191627</v>
      </c>
      <c r="T122" s="6">
        <v>0</v>
      </c>
      <c r="U122" s="6">
        <v>32191627</v>
      </c>
      <c r="V122" s="6">
        <v>0</v>
      </c>
      <c r="W122" s="6">
        <v>15143100</v>
      </c>
      <c r="X122" s="6">
        <v>15143100</v>
      </c>
      <c r="Y122" s="6">
        <v>15143100</v>
      </c>
      <c r="Z122" s="6">
        <v>15143100</v>
      </c>
    </row>
    <row r="123" spans="1:26" ht="22.5" x14ac:dyDescent="0.25">
      <c r="A123" s="3" t="s">
        <v>32</v>
      </c>
      <c r="B123" s="4" t="s">
        <v>33</v>
      </c>
      <c r="C123" s="5" t="s">
        <v>318</v>
      </c>
      <c r="D123" s="3" t="s">
        <v>71</v>
      </c>
      <c r="E123" s="3" t="s">
        <v>82</v>
      </c>
      <c r="F123" s="3" t="s">
        <v>73</v>
      </c>
      <c r="G123" s="3" t="s">
        <v>39</v>
      </c>
      <c r="H123" s="3" t="s">
        <v>37</v>
      </c>
      <c r="I123" s="3" t="s">
        <v>283</v>
      </c>
      <c r="J123" s="3" t="s">
        <v>1</v>
      </c>
      <c r="K123" s="3" t="s">
        <v>1</v>
      </c>
      <c r="L123" s="3" t="s">
        <v>38</v>
      </c>
      <c r="M123" s="3" t="s">
        <v>62</v>
      </c>
      <c r="N123" s="3" t="s">
        <v>40</v>
      </c>
      <c r="O123" s="4" t="s">
        <v>137</v>
      </c>
      <c r="P123" s="6">
        <v>77472156</v>
      </c>
      <c r="Q123" s="6">
        <v>0</v>
      </c>
      <c r="R123" s="6">
        <v>0</v>
      </c>
      <c r="S123" s="6">
        <v>77472156</v>
      </c>
      <c r="T123" s="6">
        <v>0</v>
      </c>
      <c r="U123" s="6">
        <v>77472156</v>
      </c>
      <c r="V123" s="6">
        <v>0</v>
      </c>
      <c r="W123" s="6">
        <v>35197100</v>
      </c>
      <c r="X123" s="6">
        <v>35197100</v>
      </c>
      <c r="Y123" s="6">
        <v>35197100</v>
      </c>
      <c r="Z123" s="6">
        <v>32696200</v>
      </c>
    </row>
    <row r="124" spans="1:26" ht="22.5" x14ac:dyDescent="0.25">
      <c r="A124" s="3" t="s">
        <v>32</v>
      </c>
      <c r="B124" s="4" t="s">
        <v>33</v>
      </c>
      <c r="C124" s="5" t="s">
        <v>319</v>
      </c>
      <c r="D124" s="3" t="s">
        <v>71</v>
      </c>
      <c r="E124" s="3" t="s">
        <v>82</v>
      </c>
      <c r="F124" s="3" t="s">
        <v>73</v>
      </c>
      <c r="G124" s="3" t="s">
        <v>39</v>
      </c>
      <c r="H124" s="3" t="s">
        <v>37</v>
      </c>
      <c r="I124" s="3" t="s">
        <v>285</v>
      </c>
      <c r="J124" s="3" t="s">
        <v>1</v>
      </c>
      <c r="K124" s="3" t="s">
        <v>1</v>
      </c>
      <c r="L124" s="3" t="s">
        <v>38</v>
      </c>
      <c r="M124" s="3" t="s">
        <v>62</v>
      </c>
      <c r="N124" s="3" t="s">
        <v>40</v>
      </c>
      <c r="O124" s="4" t="s">
        <v>139</v>
      </c>
      <c r="P124" s="6">
        <v>59619286</v>
      </c>
      <c r="Q124" s="6">
        <v>0</v>
      </c>
      <c r="R124" s="6">
        <v>0</v>
      </c>
      <c r="S124" s="6">
        <v>59619286</v>
      </c>
      <c r="T124" s="6">
        <v>0</v>
      </c>
      <c r="U124" s="6">
        <v>59619286</v>
      </c>
      <c r="V124" s="6">
        <v>0</v>
      </c>
      <c r="W124" s="6">
        <v>26857000</v>
      </c>
      <c r="X124" s="6">
        <v>26857000</v>
      </c>
      <c r="Y124" s="6">
        <v>26857000</v>
      </c>
      <c r="Z124" s="6">
        <v>25190200</v>
      </c>
    </row>
    <row r="125" spans="1:26" ht="22.5" x14ac:dyDescent="0.25">
      <c r="A125" s="3" t="s">
        <v>32</v>
      </c>
      <c r="B125" s="4" t="s">
        <v>33</v>
      </c>
      <c r="C125" s="5" t="s">
        <v>320</v>
      </c>
      <c r="D125" s="3" t="s">
        <v>71</v>
      </c>
      <c r="E125" s="3" t="s">
        <v>82</v>
      </c>
      <c r="F125" s="3" t="s">
        <v>73</v>
      </c>
      <c r="G125" s="3" t="s">
        <v>39</v>
      </c>
      <c r="H125" s="3" t="s">
        <v>37</v>
      </c>
      <c r="I125" s="3" t="s">
        <v>287</v>
      </c>
      <c r="J125" s="3" t="s">
        <v>1</v>
      </c>
      <c r="K125" s="3" t="s">
        <v>1</v>
      </c>
      <c r="L125" s="3" t="s">
        <v>38</v>
      </c>
      <c r="M125" s="3" t="s">
        <v>62</v>
      </c>
      <c r="N125" s="3" t="s">
        <v>40</v>
      </c>
      <c r="O125" s="4" t="s">
        <v>141</v>
      </c>
      <c r="P125" s="6">
        <v>72654714</v>
      </c>
      <c r="Q125" s="6">
        <v>0</v>
      </c>
      <c r="R125" s="6">
        <v>5000000</v>
      </c>
      <c r="S125" s="6">
        <v>67654714</v>
      </c>
      <c r="T125" s="6">
        <v>0</v>
      </c>
      <c r="U125" s="6">
        <v>67654714</v>
      </c>
      <c r="V125" s="6">
        <v>0</v>
      </c>
      <c r="W125" s="6">
        <v>43099200</v>
      </c>
      <c r="X125" s="6">
        <v>43099200</v>
      </c>
      <c r="Y125" s="6">
        <v>43099200</v>
      </c>
      <c r="Z125" s="6">
        <v>43099200</v>
      </c>
    </row>
    <row r="126" spans="1:26" ht="22.5" x14ac:dyDescent="0.25">
      <c r="A126" s="3" t="s">
        <v>32</v>
      </c>
      <c r="B126" s="4" t="s">
        <v>33</v>
      </c>
      <c r="C126" s="5" t="s">
        <v>321</v>
      </c>
      <c r="D126" s="3" t="s">
        <v>71</v>
      </c>
      <c r="E126" s="3" t="s">
        <v>82</v>
      </c>
      <c r="F126" s="3" t="s">
        <v>73</v>
      </c>
      <c r="G126" s="3" t="s">
        <v>39</v>
      </c>
      <c r="H126" s="3" t="s">
        <v>37</v>
      </c>
      <c r="I126" s="3" t="s">
        <v>289</v>
      </c>
      <c r="J126" s="3" t="s">
        <v>1</v>
      </c>
      <c r="K126" s="3" t="s">
        <v>1</v>
      </c>
      <c r="L126" s="3" t="s">
        <v>38</v>
      </c>
      <c r="M126" s="3" t="s">
        <v>62</v>
      </c>
      <c r="N126" s="3" t="s">
        <v>40</v>
      </c>
      <c r="O126" s="4" t="s">
        <v>143</v>
      </c>
      <c r="P126" s="6">
        <v>6696248</v>
      </c>
      <c r="Q126" s="6">
        <v>0</v>
      </c>
      <c r="R126" s="6">
        <v>0</v>
      </c>
      <c r="S126" s="6">
        <v>6696248</v>
      </c>
      <c r="T126" s="6">
        <v>0</v>
      </c>
      <c r="U126" s="6">
        <v>6696248</v>
      </c>
      <c r="V126" s="6">
        <v>0</v>
      </c>
      <c r="W126" s="6">
        <v>2555200</v>
      </c>
      <c r="X126" s="6">
        <v>2555200</v>
      </c>
      <c r="Y126" s="6">
        <v>2555200</v>
      </c>
      <c r="Z126" s="6">
        <v>1915400</v>
      </c>
    </row>
    <row r="127" spans="1:26" ht="45" x14ac:dyDescent="0.25">
      <c r="A127" s="3" t="s">
        <v>32</v>
      </c>
      <c r="B127" s="4" t="s">
        <v>33</v>
      </c>
      <c r="C127" s="5" t="s">
        <v>322</v>
      </c>
      <c r="D127" s="3" t="s">
        <v>71</v>
      </c>
      <c r="E127" s="3" t="s">
        <v>82</v>
      </c>
      <c r="F127" s="3" t="s">
        <v>73</v>
      </c>
      <c r="G127" s="3" t="s">
        <v>39</v>
      </c>
      <c r="H127" s="3" t="s">
        <v>37</v>
      </c>
      <c r="I127" s="3" t="s">
        <v>291</v>
      </c>
      <c r="J127" s="3" t="s">
        <v>1</v>
      </c>
      <c r="K127" s="3" t="s">
        <v>1</v>
      </c>
      <c r="L127" s="3" t="s">
        <v>38</v>
      </c>
      <c r="M127" s="3" t="s">
        <v>62</v>
      </c>
      <c r="N127" s="3" t="s">
        <v>40</v>
      </c>
      <c r="O127" s="4" t="s">
        <v>148</v>
      </c>
      <c r="P127" s="6">
        <v>3661326</v>
      </c>
      <c r="Q127" s="6">
        <v>0</v>
      </c>
      <c r="R127" s="6">
        <v>0</v>
      </c>
      <c r="S127" s="6">
        <v>3661326</v>
      </c>
      <c r="T127" s="6">
        <v>0</v>
      </c>
      <c r="U127" s="6">
        <v>3661326</v>
      </c>
      <c r="V127" s="6">
        <v>0</v>
      </c>
      <c r="W127" s="6">
        <v>1591700</v>
      </c>
      <c r="X127" s="6">
        <v>1591700</v>
      </c>
      <c r="Y127" s="6">
        <v>1591700</v>
      </c>
      <c r="Z127" s="6">
        <v>1591700</v>
      </c>
    </row>
    <row r="128" spans="1:26" ht="22.5" x14ac:dyDescent="0.25">
      <c r="A128" s="3" t="s">
        <v>32</v>
      </c>
      <c r="B128" s="4" t="s">
        <v>33</v>
      </c>
      <c r="C128" s="5" t="s">
        <v>323</v>
      </c>
      <c r="D128" s="3" t="s">
        <v>71</v>
      </c>
      <c r="E128" s="3" t="s">
        <v>82</v>
      </c>
      <c r="F128" s="3" t="s">
        <v>73</v>
      </c>
      <c r="G128" s="3" t="s">
        <v>39</v>
      </c>
      <c r="H128" s="3" t="s">
        <v>37</v>
      </c>
      <c r="I128" s="3" t="s">
        <v>293</v>
      </c>
      <c r="J128" s="3" t="s">
        <v>1</v>
      </c>
      <c r="K128" s="3" t="s">
        <v>1</v>
      </c>
      <c r="L128" s="3" t="s">
        <v>38</v>
      </c>
      <c r="M128" s="3" t="s">
        <v>62</v>
      </c>
      <c r="N128" s="3" t="s">
        <v>40</v>
      </c>
      <c r="O128" s="4" t="s">
        <v>150</v>
      </c>
      <c r="P128" s="6">
        <v>24143720</v>
      </c>
      <c r="Q128" s="6">
        <v>0</v>
      </c>
      <c r="R128" s="6">
        <v>0</v>
      </c>
      <c r="S128" s="6">
        <v>24143720</v>
      </c>
      <c r="T128" s="6">
        <v>0</v>
      </c>
      <c r="U128" s="6">
        <v>24143720</v>
      </c>
      <c r="V128" s="6">
        <v>0</v>
      </c>
      <c r="W128" s="6">
        <v>11356600</v>
      </c>
      <c r="X128" s="6">
        <v>11356600</v>
      </c>
      <c r="Y128" s="6">
        <v>11356600</v>
      </c>
      <c r="Z128" s="6">
        <v>9606400</v>
      </c>
    </row>
    <row r="129" spans="1:28" ht="22.5" x14ac:dyDescent="0.25">
      <c r="A129" s="3" t="s">
        <v>32</v>
      </c>
      <c r="B129" s="4" t="s">
        <v>33</v>
      </c>
      <c r="C129" s="5" t="s">
        <v>324</v>
      </c>
      <c r="D129" s="3" t="s">
        <v>71</v>
      </c>
      <c r="E129" s="3" t="s">
        <v>82</v>
      </c>
      <c r="F129" s="3" t="s">
        <v>73</v>
      </c>
      <c r="G129" s="3" t="s">
        <v>39</v>
      </c>
      <c r="H129" s="3" t="s">
        <v>37</v>
      </c>
      <c r="I129" s="3" t="s">
        <v>295</v>
      </c>
      <c r="J129" s="3" t="s">
        <v>1</v>
      </c>
      <c r="K129" s="3" t="s">
        <v>1</v>
      </c>
      <c r="L129" s="3" t="s">
        <v>38</v>
      </c>
      <c r="M129" s="3" t="s">
        <v>62</v>
      </c>
      <c r="N129" s="3" t="s">
        <v>40</v>
      </c>
      <c r="O129" s="4" t="s">
        <v>152</v>
      </c>
      <c r="P129" s="6">
        <v>4023954</v>
      </c>
      <c r="Q129" s="6">
        <v>0</v>
      </c>
      <c r="R129" s="6">
        <v>0</v>
      </c>
      <c r="S129" s="6">
        <v>4023954</v>
      </c>
      <c r="T129" s="6">
        <v>0</v>
      </c>
      <c r="U129" s="6">
        <v>4023954</v>
      </c>
      <c r="V129" s="6">
        <v>0</v>
      </c>
      <c r="W129" s="6">
        <v>1892400</v>
      </c>
      <c r="X129" s="6">
        <v>1892400</v>
      </c>
      <c r="Y129" s="6">
        <v>1892400</v>
      </c>
      <c r="Z129" s="6">
        <v>1892400</v>
      </c>
    </row>
    <row r="130" spans="1:28" ht="22.5" x14ac:dyDescent="0.25">
      <c r="A130" s="3" t="s">
        <v>32</v>
      </c>
      <c r="B130" s="4" t="s">
        <v>33</v>
      </c>
      <c r="C130" s="5" t="s">
        <v>325</v>
      </c>
      <c r="D130" s="3" t="s">
        <v>71</v>
      </c>
      <c r="E130" s="3" t="s">
        <v>82</v>
      </c>
      <c r="F130" s="3" t="s">
        <v>73</v>
      </c>
      <c r="G130" s="3" t="s">
        <v>39</v>
      </c>
      <c r="H130" s="3" t="s">
        <v>37</v>
      </c>
      <c r="I130" s="3" t="s">
        <v>297</v>
      </c>
      <c r="J130" s="3" t="s">
        <v>1</v>
      </c>
      <c r="K130" s="3" t="s">
        <v>1</v>
      </c>
      <c r="L130" s="3" t="s">
        <v>38</v>
      </c>
      <c r="M130" s="3" t="s">
        <v>62</v>
      </c>
      <c r="N130" s="3" t="s">
        <v>40</v>
      </c>
      <c r="O130" s="4" t="s">
        <v>155</v>
      </c>
      <c r="P130" s="6">
        <v>4023954</v>
      </c>
      <c r="Q130" s="6">
        <v>0</v>
      </c>
      <c r="R130" s="6">
        <v>0</v>
      </c>
      <c r="S130" s="6">
        <v>4023954</v>
      </c>
      <c r="T130" s="6">
        <v>0</v>
      </c>
      <c r="U130" s="6">
        <v>4023954</v>
      </c>
      <c r="V130" s="6">
        <v>0</v>
      </c>
      <c r="W130" s="6">
        <v>1892400</v>
      </c>
      <c r="X130" s="6">
        <v>1892400</v>
      </c>
      <c r="Y130" s="6">
        <v>1892400</v>
      </c>
      <c r="Z130" s="6">
        <v>1769685</v>
      </c>
    </row>
    <row r="131" spans="1:28" ht="33.75" x14ac:dyDescent="0.25">
      <c r="A131" s="3" t="s">
        <v>32</v>
      </c>
      <c r="B131" s="4" t="s">
        <v>33</v>
      </c>
      <c r="C131" s="5" t="s">
        <v>326</v>
      </c>
      <c r="D131" s="3" t="s">
        <v>71</v>
      </c>
      <c r="E131" s="3" t="s">
        <v>82</v>
      </c>
      <c r="F131" s="3" t="s">
        <v>73</v>
      </c>
      <c r="G131" s="3" t="s">
        <v>39</v>
      </c>
      <c r="H131" s="3" t="s">
        <v>37</v>
      </c>
      <c r="I131" s="3" t="s">
        <v>299</v>
      </c>
      <c r="J131" s="3" t="s">
        <v>1</v>
      </c>
      <c r="K131" s="3" t="s">
        <v>1</v>
      </c>
      <c r="L131" s="3" t="s">
        <v>38</v>
      </c>
      <c r="M131" s="3" t="s">
        <v>62</v>
      </c>
      <c r="N131" s="3" t="s">
        <v>40</v>
      </c>
      <c r="O131" s="4" t="s">
        <v>157</v>
      </c>
      <c r="P131" s="6">
        <v>8047907</v>
      </c>
      <c r="Q131" s="6">
        <v>0</v>
      </c>
      <c r="R131" s="6">
        <v>0</v>
      </c>
      <c r="S131" s="6">
        <v>8047907</v>
      </c>
      <c r="T131" s="6">
        <v>0</v>
      </c>
      <c r="U131" s="6">
        <v>8047907</v>
      </c>
      <c r="V131" s="6">
        <v>0</v>
      </c>
      <c r="W131" s="6">
        <v>3784900</v>
      </c>
      <c r="X131" s="6">
        <v>3784900</v>
      </c>
      <c r="Y131" s="6">
        <v>3784900</v>
      </c>
      <c r="Z131" s="6">
        <v>3784900</v>
      </c>
    </row>
    <row r="132" spans="1:28" x14ac:dyDescent="0.25">
      <c r="A132" s="3" t="s">
        <v>1</v>
      </c>
      <c r="B132" s="4" t="s">
        <v>1</v>
      </c>
      <c r="C132" s="5" t="s">
        <v>1</v>
      </c>
      <c r="D132" s="3" t="s">
        <v>1</v>
      </c>
      <c r="E132" s="3" t="s">
        <v>1</v>
      </c>
      <c r="F132" s="3" t="s">
        <v>1</v>
      </c>
      <c r="G132" s="3" t="s">
        <v>1</v>
      </c>
      <c r="H132" s="3" t="s">
        <v>1</v>
      </c>
      <c r="I132" s="3" t="s">
        <v>1</v>
      </c>
      <c r="J132" s="3" t="s">
        <v>1</v>
      </c>
      <c r="K132" s="3" t="s">
        <v>1</v>
      </c>
      <c r="L132" s="3" t="s">
        <v>1</v>
      </c>
      <c r="M132" s="3" t="s">
        <v>1</v>
      </c>
      <c r="N132" s="3" t="s">
        <v>1</v>
      </c>
      <c r="O132" s="4" t="s">
        <v>1</v>
      </c>
      <c r="P132" s="6">
        <v>24173829080</v>
      </c>
      <c r="Q132" s="6">
        <v>898510219</v>
      </c>
      <c r="R132" s="6">
        <v>1000680903</v>
      </c>
      <c r="S132" s="6">
        <v>24071658396</v>
      </c>
      <c r="T132" s="6">
        <v>0</v>
      </c>
      <c r="U132" s="6">
        <v>21902223420.790001</v>
      </c>
      <c r="V132" s="6">
        <v>2169434975.21</v>
      </c>
      <c r="W132" s="6">
        <v>13804767837.27</v>
      </c>
      <c r="X132" s="6">
        <v>10796132371.559999</v>
      </c>
      <c r="Y132" s="6">
        <v>10788409758.559999</v>
      </c>
      <c r="Z132" s="6">
        <v>10770080574.41</v>
      </c>
    </row>
    <row r="133" spans="1:28" ht="13.5" customHeight="1" x14ac:dyDescent="0.25">
      <c r="U133" s="7"/>
    </row>
    <row r="134" spans="1:28" x14ac:dyDescent="0.25">
      <c r="U134" s="7"/>
      <c r="X134" s="7"/>
    </row>
    <row r="135" spans="1:28" x14ac:dyDescent="0.25">
      <c r="U135" s="7"/>
    </row>
    <row r="136" spans="1:28" x14ac:dyDescent="0.25">
      <c r="O136" s="9" t="s">
        <v>327</v>
      </c>
      <c r="P136" s="10">
        <f>SUBTOTAL(9,P5:P87)</f>
        <v>15840068800</v>
      </c>
      <c r="Q136" s="10">
        <f t="shared" ref="Q136:Z136" si="0">SUBTOTAL(9,Q5:Q87)</f>
        <v>199852268</v>
      </c>
      <c r="R136" s="10">
        <f t="shared" si="0"/>
        <v>295110952</v>
      </c>
      <c r="S136" s="10">
        <f t="shared" si="0"/>
        <v>15744810116</v>
      </c>
      <c r="T136" s="10">
        <f t="shared" si="0"/>
        <v>0</v>
      </c>
      <c r="U136" s="10">
        <f t="shared" si="0"/>
        <v>15150722313.789997</v>
      </c>
      <c r="V136" s="10">
        <f t="shared" si="0"/>
        <v>594087802.21000004</v>
      </c>
      <c r="W136" s="10">
        <f t="shared" si="0"/>
        <v>9007050110.2199974</v>
      </c>
      <c r="X136" s="10">
        <f t="shared" si="0"/>
        <v>8295152669.5100012</v>
      </c>
      <c r="Y136" s="10">
        <f t="shared" si="0"/>
        <v>8287430056.5100012</v>
      </c>
      <c r="Z136" s="10">
        <f t="shared" si="0"/>
        <v>8285727987.3600016</v>
      </c>
    </row>
    <row r="137" spans="1:28" x14ac:dyDescent="0.25">
      <c r="O137" s="9" t="s">
        <v>331</v>
      </c>
      <c r="P137" s="11">
        <f>+P88</f>
        <v>100000000</v>
      </c>
      <c r="Q137" s="11">
        <f t="shared" ref="Q137:Z137" si="1">+Q88</f>
        <v>0</v>
      </c>
      <c r="R137" s="11">
        <f t="shared" si="1"/>
        <v>0</v>
      </c>
      <c r="S137" s="11">
        <f t="shared" si="1"/>
        <v>100000000</v>
      </c>
      <c r="T137" s="11">
        <f t="shared" si="1"/>
        <v>0</v>
      </c>
      <c r="U137" s="11">
        <f t="shared" si="1"/>
        <v>98785000.409999996</v>
      </c>
      <c r="V137" s="11">
        <f t="shared" si="1"/>
        <v>1214999.5900000001</v>
      </c>
      <c r="W137" s="11">
        <f t="shared" si="1"/>
        <v>98284996.409999996</v>
      </c>
      <c r="X137" s="11">
        <f t="shared" si="1"/>
        <v>64501959.93</v>
      </c>
      <c r="Y137" s="11">
        <f t="shared" si="1"/>
        <v>58568263.130000003</v>
      </c>
      <c r="Z137" s="11">
        <f t="shared" si="1"/>
        <v>58568263.130000003</v>
      </c>
    </row>
    <row r="138" spans="1:28" x14ac:dyDescent="0.25">
      <c r="O138" s="9" t="s">
        <v>328</v>
      </c>
      <c r="P138" s="12">
        <f>SUBTOTAL(9,P89:P108)</f>
        <v>2430000000</v>
      </c>
      <c r="Q138" s="12">
        <f t="shared" ref="Q138:Z138" si="2">SUBTOTAL(9,Q89:Q108)</f>
        <v>310328976</v>
      </c>
      <c r="R138" s="12">
        <f t="shared" si="2"/>
        <v>310328976</v>
      </c>
      <c r="S138" s="12">
        <f t="shared" si="2"/>
        <v>2430000000</v>
      </c>
      <c r="T138" s="12">
        <f t="shared" si="2"/>
        <v>0</v>
      </c>
      <c r="U138" s="12">
        <f t="shared" si="2"/>
        <v>2424120000</v>
      </c>
      <c r="V138" s="12">
        <f t="shared" si="2"/>
        <v>5880000</v>
      </c>
      <c r="W138" s="12">
        <f t="shared" si="2"/>
        <v>1394923167</v>
      </c>
      <c r="X138" s="12">
        <f t="shared" si="2"/>
        <v>1394839567</v>
      </c>
      <c r="Y138" s="12">
        <f t="shared" si="2"/>
        <v>1394839567</v>
      </c>
      <c r="Z138" s="12">
        <f t="shared" si="2"/>
        <v>1384892867</v>
      </c>
    </row>
    <row r="139" spans="1:28" x14ac:dyDescent="0.25">
      <c r="O139" s="9" t="s">
        <v>329</v>
      </c>
      <c r="P139" s="13">
        <f>SUBTOTAL(9,P109:P110)</f>
        <v>3500000000</v>
      </c>
      <c r="Q139" s="13">
        <f t="shared" ref="Q139:AB139" si="3">SUBTOTAL(9,Q109:Q110)</f>
        <v>281001500</v>
      </c>
      <c r="R139" s="13">
        <f t="shared" si="3"/>
        <v>0</v>
      </c>
      <c r="S139" s="13">
        <f t="shared" si="3"/>
        <v>3781001500</v>
      </c>
      <c r="T139" s="13">
        <f t="shared" si="3"/>
        <v>0</v>
      </c>
      <c r="U139" s="13">
        <f t="shared" si="3"/>
        <v>2382220746</v>
      </c>
      <c r="V139" s="13">
        <f t="shared" si="3"/>
        <v>1398780754</v>
      </c>
      <c r="W139" s="13">
        <f t="shared" si="3"/>
        <v>2128584770.05</v>
      </c>
      <c r="X139" s="13">
        <f t="shared" si="3"/>
        <v>335456719.05000001</v>
      </c>
      <c r="Y139" s="13">
        <f t="shared" si="3"/>
        <v>335456719.05000001</v>
      </c>
      <c r="Z139" s="13">
        <f t="shared" si="3"/>
        <v>335456719.05000001</v>
      </c>
      <c r="AA139">
        <f t="shared" si="3"/>
        <v>0</v>
      </c>
      <c r="AB139" s="13">
        <f t="shared" si="3"/>
        <v>0</v>
      </c>
    </row>
    <row r="140" spans="1:28" x14ac:dyDescent="0.25">
      <c r="O140" s="9" t="s">
        <v>330</v>
      </c>
      <c r="P140" s="14">
        <f>SUBTOTAL(9,P111:P131)</f>
        <v>2983069280</v>
      </c>
      <c r="Q140" s="14">
        <f t="shared" ref="Q140:Z140" si="4">SUBTOTAL(9,Q111:Q131)</f>
        <v>388328975</v>
      </c>
      <c r="R140" s="14">
        <f t="shared" si="4"/>
        <v>395240975</v>
      </c>
      <c r="S140" s="14">
        <f t="shared" si="4"/>
        <v>2976157280</v>
      </c>
      <c r="T140" s="14">
        <f t="shared" si="4"/>
        <v>0</v>
      </c>
      <c r="U140" s="14">
        <f t="shared" si="4"/>
        <v>2134160361</v>
      </c>
      <c r="V140" s="14">
        <f t="shared" si="4"/>
        <v>841996919</v>
      </c>
      <c r="W140" s="14">
        <f t="shared" si="4"/>
        <v>1372565872</v>
      </c>
      <c r="X140" s="14">
        <f t="shared" si="4"/>
        <v>869039498</v>
      </c>
      <c r="Y140" s="14">
        <f t="shared" si="4"/>
        <v>869039498</v>
      </c>
      <c r="Z140" s="14">
        <f t="shared" si="4"/>
        <v>862359083</v>
      </c>
    </row>
    <row r="141" spans="1:28" x14ac:dyDescent="0.25">
      <c r="O141" s="9" t="s">
        <v>332</v>
      </c>
      <c r="P141" s="16">
        <f>SUM(P136:P140)</f>
        <v>24853138080</v>
      </c>
      <c r="Q141" s="16">
        <f t="shared" ref="Q141:AB141" si="5">SUM(Q136:Q140)</f>
        <v>1179511719</v>
      </c>
      <c r="R141" s="16">
        <f t="shared" si="5"/>
        <v>1000680903</v>
      </c>
      <c r="S141" s="16">
        <f t="shared" si="5"/>
        <v>25031968896</v>
      </c>
      <c r="T141" s="16">
        <f t="shared" si="5"/>
        <v>0</v>
      </c>
      <c r="U141" s="16">
        <f t="shared" si="5"/>
        <v>22190008421.199997</v>
      </c>
      <c r="V141" s="16">
        <f t="shared" si="5"/>
        <v>2841960474.8000002</v>
      </c>
      <c r="W141" s="16">
        <f t="shared" si="5"/>
        <v>14001408915.679996</v>
      </c>
      <c r="X141" s="16">
        <f t="shared" si="5"/>
        <v>10958990413.490002</v>
      </c>
      <c r="Y141" s="16">
        <f t="shared" si="5"/>
        <v>10945334103.690001</v>
      </c>
      <c r="Z141" s="16">
        <f t="shared" si="5"/>
        <v>10927004919.540001</v>
      </c>
      <c r="AA141" s="16">
        <f t="shared" si="5"/>
        <v>0</v>
      </c>
      <c r="AB141" s="16">
        <f t="shared" si="5"/>
        <v>0</v>
      </c>
    </row>
    <row r="143" spans="1:28" x14ac:dyDescent="0.25">
      <c r="P143" s="17">
        <f>+P137+P138+P139+P140+281001500</f>
        <v>9294070780</v>
      </c>
      <c r="Q143" s="17">
        <f t="shared" ref="Q143:Z143" si="6">+Q137+Q138+Q139+Q140</f>
        <v>979659451</v>
      </c>
      <c r="R143" s="17">
        <f t="shared" si="6"/>
        <v>705569951</v>
      </c>
      <c r="S143" s="17">
        <f t="shared" si="6"/>
        <v>9287158780</v>
      </c>
      <c r="T143" s="17">
        <f t="shared" si="6"/>
        <v>0</v>
      </c>
      <c r="U143" s="17">
        <f t="shared" si="6"/>
        <v>7039286107.4099998</v>
      </c>
      <c r="V143" s="17">
        <f t="shared" si="6"/>
        <v>2247872672.5900002</v>
      </c>
      <c r="W143" s="17">
        <f t="shared" si="6"/>
        <v>4994358805.46</v>
      </c>
      <c r="X143" s="17">
        <f t="shared" si="6"/>
        <v>2663837743.98</v>
      </c>
      <c r="Y143" s="17">
        <f t="shared" si="6"/>
        <v>2657904047.1800003</v>
      </c>
      <c r="Z143" s="17">
        <f t="shared" si="6"/>
        <v>2641276932.1800003</v>
      </c>
    </row>
    <row r="144" spans="1:28" x14ac:dyDescent="0.25">
      <c r="W144" s="15"/>
      <c r="X144" s="15"/>
      <c r="Y144" s="15"/>
    </row>
    <row r="145" spans="23:26" x14ac:dyDescent="0.25">
      <c r="W145" s="15"/>
      <c r="X145" s="15"/>
      <c r="Y145" s="15"/>
    </row>
    <row r="146" spans="23:26" x14ac:dyDescent="0.25">
      <c r="Y146" s="15"/>
      <c r="Z146" s="15"/>
    </row>
    <row r="147" spans="23:26" x14ac:dyDescent="0.25">
      <c r="X147" s="7"/>
      <c r="Y147" s="15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3" customWidth="1"/>
    <col min="2" max="2" width="5.5703125" style="23" customWidth="1"/>
    <col min="3" max="7" width="5.42578125" style="23" customWidth="1"/>
    <col min="8" max="8" width="6.42578125" style="23" customWidth="1"/>
    <col min="9" max="9" width="5.28515625" style="23" customWidth="1"/>
    <col min="10" max="10" width="5.42578125" style="23" customWidth="1"/>
    <col min="11" max="11" width="50.85546875" style="24" customWidth="1"/>
    <col min="12" max="18" width="18.85546875" style="24" customWidth="1"/>
    <col min="19" max="19" width="7.140625" style="24" customWidth="1"/>
    <col min="20" max="20" width="7.5703125" style="24" customWidth="1"/>
    <col min="21" max="21" width="8.7109375" style="24" customWidth="1"/>
    <col min="22" max="22" width="10.140625" style="24" customWidth="1"/>
    <col min="23" max="23" width="9.140625" style="24" customWidth="1"/>
    <col min="24" max="16384" width="11.42578125" style="24"/>
  </cols>
  <sheetData>
    <row r="2" spans="1:23" x14ac:dyDescent="0.2">
      <c r="A2" s="269" t="s">
        <v>347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</row>
    <row r="3" spans="1:23" x14ac:dyDescent="0.2">
      <c r="A3" s="269" t="s">
        <v>348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</row>
    <row r="4" spans="1:23" x14ac:dyDescent="0.2">
      <c r="A4" s="269" t="s">
        <v>349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</row>
    <row r="5" spans="1:23" x14ac:dyDescent="0.2">
      <c r="A5" s="22" t="s">
        <v>1</v>
      </c>
      <c r="B5" s="22" t="s">
        <v>1</v>
      </c>
      <c r="C5" s="22" t="s">
        <v>1</v>
      </c>
      <c r="D5" s="22" t="s">
        <v>1</v>
      </c>
      <c r="E5" s="22" t="s">
        <v>1</v>
      </c>
      <c r="F5" s="22" t="s">
        <v>1</v>
      </c>
      <c r="G5" s="22" t="s">
        <v>1</v>
      </c>
      <c r="H5" s="22" t="s">
        <v>1</v>
      </c>
      <c r="I5" s="22" t="s">
        <v>1</v>
      </c>
      <c r="J5" s="22" t="s">
        <v>1</v>
      </c>
      <c r="K5" s="25" t="s">
        <v>1</v>
      </c>
      <c r="L5" s="25" t="s">
        <v>1</v>
      </c>
      <c r="M5" s="25" t="s">
        <v>1</v>
      </c>
      <c r="N5" s="25" t="s">
        <v>1</v>
      </c>
      <c r="O5" s="25" t="s">
        <v>1</v>
      </c>
      <c r="P5" s="25" t="s">
        <v>1</v>
      </c>
      <c r="Q5" s="25"/>
      <c r="R5" s="25" t="s">
        <v>1</v>
      </c>
    </row>
    <row r="6" spans="1:23" ht="42.75" customHeight="1" x14ac:dyDescent="0.2">
      <c r="A6" s="26" t="s">
        <v>8</v>
      </c>
      <c r="B6" s="26" t="s">
        <v>9</v>
      </c>
      <c r="C6" s="26" t="s">
        <v>10</v>
      </c>
      <c r="D6" s="26" t="s">
        <v>11</v>
      </c>
      <c r="E6" s="26" t="s">
        <v>12</v>
      </c>
      <c r="F6" s="26" t="s">
        <v>13</v>
      </c>
      <c r="G6" s="26" t="s">
        <v>14</v>
      </c>
      <c r="H6" s="26" t="s">
        <v>17</v>
      </c>
      <c r="I6" s="26" t="s">
        <v>18</v>
      </c>
      <c r="J6" s="26" t="s">
        <v>19</v>
      </c>
      <c r="K6" s="27" t="s">
        <v>20</v>
      </c>
      <c r="L6" s="28" t="s">
        <v>24</v>
      </c>
      <c r="M6" s="27" t="s">
        <v>26</v>
      </c>
      <c r="N6" s="27" t="s">
        <v>27</v>
      </c>
      <c r="O6" s="28" t="s">
        <v>28</v>
      </c>
      <c r="P6" s="29" t="s">
        <v>29</v>
      </c>
      <c r="Q6" s="27" t="s">
        <v>30</v>
      </c>
      <c r="R6" s="30" t="s">
        <v>31</v>
      </c>
      <c r="S6" s="31" t="s">
        <v>342</v>
      </c>
      <c r="T6" s="32" t="s">
        <v>343</v>
      </c>
      <c r="U6" s="33" t="s">
        <v>344</v>
      </c>
      <c r="V6" s="34" t="s">
        <v>345</v>
      </c>
      <c r="W6" s="35" t="s">
        <v>346</v>
      </c>
    </row>
    <row r="7" spans="1:23" ht="24" x14ac:dyDescent="0.25">
      <c r="A7" s="47" t="s">
        <v>34</v>
      </c>
      <c r="B7" s="48" t="s">
        <v>35</v>
      </c>
      <c r="C7" s="48" t="s">
        <v>36</v>
      </c>
      <c r="D7" s="48" t="s">
        <v>37</v>
      </c>
      <c r="E7" s="48" t="s">
        <v>36</v>
      </c>
      <c r="F7" s="48" t="s">
        <v>36</v>
      </c>
      <c r="G7" s="48"/>
      <c r="H7" s="48" t="s">
        <v>38</v>
      </c>
      <c r="I7" s="48" t="s">
        <v>39</v>
      </c>
      <c r="J7" s="48" t="s">
        <v>40</v>
      </c>
      <c r="K7" s="38" t="s">
        <v>41</v>
      </c>
      <c r="L7" s="39">
        <v>6981000000</v>
      </c>
      <c r="M7" s="39">
        <v>6981000000</v>
      </c>
      <c r="N7" s="39">
        <v>0</v>
      </c>
      <c r="O7" s="39">
        <v>4026927890</v>
      </c>
      <c r="P7" s="39">
        <v>4022826873</v>
      </c>
      <c r="Q7" s="39">
        <v>4022826873</v>
      </c>
      <c r="R7" s="39">
        <v>4022826873</v>
      </c>
      <c r="S7" s="56">
        <f t="shared" ref="S7:S12" si="0">+O7/L7*100</f>
        <v>57.684112448073343</v>
      </c>
      <c r="T7" s="56">
        <f t="shared" ref="T7:T12" si="1">+P7/L7*100</f>
        <v>57.625367039106145</v>
      </c>
      <c r="U7" s="56">
        <f t="shared" ref="U7:U12" si="2">+R7/L7*100</f>
        <v>57.625367039106145</v>
      </c>
      <c r="V7" s="56">
        <f t="shared" ref="V7:V12" si="3">+N7/L7*100</f>
        <v>0</v>
      </c>
      <c r="W7" s="56">
        <f t="shared" ref="W7:W12" si="4">+M7/L7*100</f>
        <v>100</v>
      </c>
    </row>
    <row r="8" spans="1:23" ht="24" x14ac:dyDescent="0.25">
      <c r="A8" s="47" t="s">
        <v>42</v>
      </c>
      <c r="B8" s="48" t="s">
        <v>35</v>
      </c>
      <c r="C8" s="48" t="s">
        <v>36</v>
      </c>
      <c r="D8" s="48" t="s">
        <v>37</v>
      </c>
      <c r="E8" s="48" t="s">
        <v>36</v>
      </c>
      <c r="F8" s="48" t="s">
        <v>43</v>
      </c>
      <c r="G8" s="48"/>
      <c r="H8" s="48" t="s">
        <v>38</v>
      </c>
      <c r="I8" s="48" t="s">
        <v>39</v>
      </c>
      <c r="J8" s="48" t="s">
        <v>40</v>
      </c>
      <c r="K8" s="38" t="s">
        <v>44</v>
      </c>
      <c r="L8" s="39">
        <v>824000000</v>
      </c>
      <c r="M8" s="39">
        <v>824000000</v>
      </c>
      <c r="N8" s="39">
        <v>0</v>
      </c>
      <c r="O8" s="39">
        <v>433692227</v>
      </c>
      <c r="P8" s="39">
        <v>433594678</v>
      </c>
      <c r="Q8" s="39">
        <v>433594678</v>
      </c>
      <c r="R8" s="39">
        <v>433594678</v>
      </c>
      <c r="S8" s="56">
        <f t="shared" si="0"/>
        <v>52.63255182038835</v>
      </c>
      <c r="T8" s="56">
        <f t="shared" si="1"/>
        <v>52.62071334951456</v>
      </c>
      <c r="U8" s="56">
        <f t="shared" si="2"/>
        <v>52.62071334951456</v>
      </c>
      <c r="V8" s="56">
        <f t="shared" si="3"/>
        <v>0</v>
      </c>
      <c r="W8" s="56">
        <f t="shared" si="4"/>
        <v>100</v>
      </c>
    </row>
    <row r="9" spans="1:23" ht="24" x14ac:dyDescent="0.25">
      <c r="A9" s="47" t="s">
        <v>45</v>
      </c>
      <c r="B9" s="48" t="s">
        <v>35</v>
      </c>
      <c r="C9" s="48" t="s">
        <v>36</v>
      </c>
      <c r="D9" s="48" t="s">
        <v>37</v>
      </c>
      <c r="E9" s="48" t="s">
        <v>36</v>
      </c>
      <c r="F9" s="48" t="s">
        <v>46</v>
      </c>
      <c r="G9" s="48"/>
      <c r="H9" s="48" t="s">
        <v>38</v>
      </c>
      <c r="I9" s="48" t="s">
        <v>39</v>
      </c>
      <c r="J9" s="48" t="s">
        <v>40</v>
      </c>
      <c r="K9" s="38" t="s">
        <v>47</v>
      </c>
      <c r="L9" s="39">
        <v>2091000000</v>
      </c>
      <c r="M9" s="39">
        <v>2091000000</v>
      </c>
      <c r="N9" s="39">
        <v>0</v>
      </c>
      <c r="O9" s="39">
        <v>1002046771</v>
      </c>
      <c r="P9" s="39">
        <v>1001691675</v>
      </c>
      <c r="Q9" s="39">
        <v>1001691675</v>
      </c>
      <c r="R9" s="39">
        <v>1001691675</v>
      </c>
      <c r="S9" s="56">
        <f t="shared" si="0"/>
        <v>47.92189244380679</v>
      </c>
      <c r="T9" s="56">
        <f t="shared" si="1"/>
        <v>47.904910329985654</v>
      </c>
      <c r="U9" s="56">
        <f t="shared" si="2"/>
        <v>47.904910329985654</v>
      </c>
      <c r="V9" s="56">
        <f t="shared" si="3"/>
        <v>0</v>
      </c>
      <c r="W9" s="56">
        <f t="shared" si="4"/>
        <v>100</v>
      </c>
    </row>
    <row r="10" spans="1:23" ht="24" x14ac:dyDescent="0.25">
      <c r="A10" s="47" t="s">
        <v>48</v>
      </c>
      <c r="B10" s="48" t="s">
        <v>35</v>
      </c>
      <c r="C10" s="48" t="s">
        <v>36</v>
      </c>
      <c r="D10" s="48" t="s">
        <v>37</v>
      </c>
      <c r="E10" s="48" t="s">
        <v>36</v>
      </c>
      <c r="F10" s="48" t="s">
        <v>49</v>
      </c>
      <c r="G10" s="48"/>
      <c r="H10" s="48" t="s">
        <v>38</v>
      </c>
      <c r="I10" s="48" t="s">
        <v>39</v>
      </c>
      <c r="J10" s="48" t="s">
        <v>40</v>
      </c>
      <c r="K10" s="38" t="s">
        <v>50</v>
      </c>
      <c r="L10" s="39">
        <v>95000000</v>
      </c>
      <c r="M10" s="39">
        <v>95000000</v>
      </c>
      <c r="N10" s="39">
        <v>0</v>
      </c>
      <c r="O10" s="39">
        <v>86747527</v>
      </c>
      <c r="P10" s="39">
        <v>86402113</v>
      </c>
      <c r="Q10" s="39">
        <v>86402113</v>
      </c>
      <c r="R10" s="39">
        <v>86402113</v>
      </c>
      <c r="S10" s="56">
        <f t="shared" si="0"/>
        <v>91.31318631578948</v>
      </c>
      <c r="T10" s="56">
        <f t="shared" si="1"/>
        <v>90.949592631578952</v>
      </c>
      <c r="U10" s="56">
        <f t="shared" si="2"/>
        <v>90.949592631578952</v>
      </c>
      <c r="V10" s="56">
        <f t="shared" si="3"/>
        <v>0</v>
      </c>
      <c r="W10" s="56">
        <f t="shared" si="4"/>
        <v>100</v>
      </c>
    </row>
    <row r="11" spans="1:23" ht="24" x14ac:dyDescent="0.25">
      <c r="A11" s="47" t="s">
        <v>51</v>
      </c>
      <c r="B11" s="48" t="s">
        <v>35</v>
      </c>
      <c r="C11" s="48" t="s">
        <v>36</v>
      </c>
      <c r="D11" s="48" t="s">
        <v>37</v>
      </c>
      <c r="E11" s="48" t="s">
        <v>52</v>
      </c>
      <c r="F11" s="48"/>
      <c r="G11" s="48"/>
      <c r="H11" s="48" t="s">
        <v>38</v>
      </c>
      <c r="I11" s="48" t="s">
        <v>39</v>
      </c>
      <c r="J11" s="48" t="s">
        <v>40</v>
      </c>
      <c r="K11" s="38" t="s">
        <v>53</v>
      </c>
      <c r="L11" s="39">
        <v>139500000</v>
      </c>
      <c r="M11" s="39">
        <v>91515330</v>
      </c>
      <c r="N11" s="39">
        <v>47984670</v>
      </c>
      <c r="O11" s="39">
        <v>80819474</v>
      </c>
      <c r="P11" s="39">
        <v>34479362</v>
      </c>
      <c r="Q11" s="39">
        <v>31231362</v>
      </c>
      <c r="R11" s="39">
        <v>29531362</v>
      </c>
      <c r="S11" s="56">
        <f t="shared" si="0"/>
        <v>57.93510681003584</v>
      </c>
      <c r="T11" s="56">
        <f t="shared" si="1"/>
        <v>24.716388530465949</v>
      </c>
      <c r="U11" s="56">
        <f t="shared" si="2"/>
        <v>21.169435125448029</v>
      </c>
      <c r="V11" s="56">
        <f t="shared" si="3"/>
        <v>34.397612903225806</v>
      </c>
      <c r="W11" s="56">
        <f t="shared" si="4"/>
        <v>65.602387096774194</v>
      </c>
    </row>
    <row r="12" spans="1:23" ht="24" x14ac:dyDescent="0.25">
      <c r="A12" s="47" t="s">
        <v>54</v>
      </c>
      <c r="B12" s="48" t="s">
        <v>35</v>
      </c>
      <c r="C12" s="48" t="s">
        <v>36</v>
      </c>
      <c r="D12" s="48" t="s">
        <v>37</v>
      </c>
      <c r="E12" s="48" t="s">
        <v>46</v>
      </c>
      <c r="F12" s="48"/>
      <c r="G12" s="48"/>
      <c r="H12" s="48" t="s">
        <v>38</v>
      </c>
      <c r="I12" s="48" t="s">
        <v>39</v>
      </c>
      <c r="J12" s="48" t="s">
        <v>40</v>
      </c>
      <c r="K12" s="38" t="s">
        <v>55</v>
      </c>
      <c r="L12" s="39">
        <v>3150000000</v>
      </c>
      <c r="M12" s="39">
        <v>3150000000</v>
      </c>
      <c r="N12" s="39">
        <v>0</v>
      </c>
      <c r="O12" s="39">
        <v>1765169669</v>
      </c>
      <c r="P12" s="39">
        <v>1765108469</v>
      </c>
      <c r="Q12" s="39">
        <v>1765108469</v>
      </c>
      <c r="R12" s="39">
        <v>1765108469</v>
      </c>
      <c r="S12" s="56">
        <f t="shared" si="0"/>
        <v>56.037132349206352</v>
      </c>
      <c r="T12" s="56">
        <f t="shared" si="1"/>
        <v>56.035189492063495</v>
      </c>
      <c r="U12" s="56">
        <f t="shared" si="2"/>
        <v>56.035189492063495</v>
      </c>
      <c r="V12" s="56">
        <f t="shared" si="3"/>
        <v>0</v>
      </c>
      <c r="W12" s="56">
        <f t="shared" si="4"/>
        <v>100</v>
      </c>
    </row>
    <row r="13" spans="1:23" ht="15" x14ac:dyDescent="0.25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38"/>
      <c r="L13" s="39"/>
      <c r="M13" s="39"/>
      <c r="N13" s="39"/>
      <c r="O13" s="39"/>
      <c r="P13" s="39"/>
      <c r="Q13" s="39"/>
      <c r="R13" s="39"/>
      <c r="S13" s="56"/>
      <c r="T13" s="56"/>
      <c r="U13" s="56"/>
      <c r="V13" s="56"/>
      <c r="W13" s="56"/>
    </row>
    <row r="14" spans="1:23" ht="24" x14ac:dyDescent="0.25">
      <c r="A14" s="47" t="s">
        <v>56</v>
      </c>
      <c r="B14" s="48" t="s">
        <v>35</v>
      </c>
      <c r="C14" s="48" t="s">
        <v>52</v>
      </c>
      <c r="D14" s="48" t="s">
        <v>37</v>
      </c>
      <c r="E14" s="48" t="s">
        <v>57</v>
      </c>
      <c r="F14" s="48"/>
      <c r="G14" s="48"/>
      <c r="H14" s="48" t="s">
        <v>38</v>
      </c>
      <c r="I14" s="48" t="s">
        <v>39</v>
      </c>
      <c r="J14" s="48" t="s">
        <v>40</v>
      </c>
      <c r="K14" s="38" t="s">
        <v>58</v>
      </c>
      <c r="L14" s="39">
        <v>27850000</v>
      </c>
      <c r="M14" s="39">
        <v>26987000</v>
      </c>
      <c r="N14" s="39">
        <v>863000</v>
      </c>
      <c r="O14" s="39">
        <v>26987000</v>
      </c>
      <c r="P14" s="39">
        <v>26987000</v>
      </c>
      <c r="Q14" s="39">
        <v>26987000</v>
      </c>
      <c r="R14" s="39">
        <v>26987000</v>
      </c>
      <c r="S14" s="56">
        <f>+O14/L14*100</f>
        <v>96.901256732495511</v>
      </c>
      <c r="T14" s="56">
        <f>+P14/L14*100</f>
        <v>96.901256732495511</v>
      </c>
      <c r="U14" s="56">
        <f>+R14/L14*100</f>
        <v>96.901256732495511</v>
      </c>
      <c r="V14" s="56">
        <f>+N14/L14*100</f>
        <v>3.0987432675044881</v>
      </c>
      <c r="W14" s="56">
        <f>+M14/L14*100</f>
        <v>96.901256732495511</v>
      </c>
    </row>
    <row r="15" spans="1:23" ht="24" x14ac:dyDescent="0.25">
      <c r="A15" s="47" t="s">
        <v>59</v>
      </c>
      <c r="B15" s="48" t="s">
        <v>35</v>
      </c>
      <c r="C15" s="48" t="s">
        <v>52</v>
      </c>
      <c r="D15" s="48" t="s">
        <v>37</v>
      </c>
      <c r="E15" s="48" t="s">
        <v>43</v>
      </c>
      <c r="F15" s="48"/>
      <c r="G15" s="48"/>
      <c r="H15" s="48" t="s">
        <v>38</v>
      </c>
      <c r="I15" s="48" t="s">
        <v>39</v>
      </c>
      <c r="J15" s="48" t="s">
        <v>40</v>
      </c>
      <c r="K15" s="38" t="s">
        <v>60</v>
      </c>
      <c r="L15" s="39">
        <v>1950909800</v>
      </c>
      <c r="M15" s="39">
        <v>1795978667.79</v>
      </c>
      <c r="N15" s="39">
        <v>154931132.21000001</v>
      </c>
      <c r="O15" s="39">
        <v>1486303470.22</v>
      </c>
      <c r="P15" s="39">
        <v>825706417.50999999</v>
      </c>
      <c r="Q15" s="39">
        <v>821231804.50999999</v>
      </c>
      <c r="R15" s="39">
        <v>821229735.36000001</v>
      </c>
      <c r="S15" s="56">
        <f>+O15/L15*100</f>
        <v>76.185145526461554</v>
      </c>
      <c r="T15" s="56">
        <f>+P15/L15*100</f>
        <v>42.324171907383928</v>
      </c>
      <c r="U15" s="56">
        <f>+R15/L15*100</f>
        <v>42.094705524571154</v>
      </c>
      <c r="V15" s="56">
        <f>+N15/L15*100</f>
        <v>7.9414810571970067</v>
      </c>
      <c r="W15" s="56">
        <f>+M15/L15*100</f>
        <v>92.058518942802991</v>
      </c>
    </row>
    <row r="16" spans="1:23" ht="15" x14ac:dyDescent="0.25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38"/>
      <c r="L16" s="39"/>
      <c r="M16" s="39"/>
      <c r="N16" s="39"/>
      <c r="O16" s="39"/>
      <c r="P16" s="39"/>
      <c r="Q16" s="39"/>
      <c r="R16" s="39"/>
      <c r="S16" s="56"/>
      <c r="T16" s="56"/>
      <c r="U16" s="56"/>
      <c r="V16" s="56"/>
      <c r="W16" s="56"/>
    </row>
    <row r="17" spans="1:23" ht="24" x14ac:dyDescent="0.25">
      <c r="A17" s="47" t="s">
        <v>61</v>
      </c>
      <c r="B17" s="48" t="s">
        <v>35</v>
      </c>
      <c r="C17" s="48" t="s">
        <v>57</v>
      </c>
      <c r="D17" s="48" t="s">
        <v>52</v>
      </c>
      <c r="E17" s="48" t="s">
        <v>36</v>
      </c>
      <c r="F17" s="48" t="s">
        <v>36</v>
      </c>
      <c r="G17" s="48"/>
      <c r="H17" s="48" t="s">
        <v>38</v>
      </c>
      <c r="I17" s="48" t="s">
        <v>62</v>
      </c>
      <c r="J17" s="48" t="s">
        <v>63</v>
      </c>
      <c r="K17" s="38" t="s">
        <v>64</v>
      </c>
      <c r="L17" s="39">
        <v>29265000</v>
      </c>
      <c r="M17" s="39">
        <v>0</v>
      </c>
      <c r="N17" s="39">
        <v>29265000</v>
      </c>
      <c r="O17" s="39">
        <v>0</v>
      </c>
      <c r="P17" s="39">
        <v>0</v>
      </c>
      <c r="Q17" s="39">
        <v>0</v>
      </c>
      <c r="R17" s="39">
        <v>0</v>
      </c>
      <c r="S17" s="56">
        <f>+O17/L17*100</f>
        <v>0</v>
      </c>
      <c r="T17" s="56">
        <f>+P17/L17*100</f>
        <v>0</v>
      </c>
      <c r="U17" s="56">
        <f>+R17/L17*100</f>
        <v>0</v>
      </c>
      <c r="V17" s="56">
        <f>+N17/L17*100</f>
        <v>100</v>
      </c>
      <c r="W17" s="56">
        <f>+M17/L17*100</f>
        <v>0</v>
      </c>
    </row>
    <row r="18" spans="1:23" ht="24" x14ac:dyDescent="0.25">
      <c r="A18" s="47" t="s">
        <v>65</v>
      </c>
      <c r="B18" s="48" t="s">
        <v>35</v>
      </c>
      <c r="C18" s="48" t="s">
        <v>57</v>
      </c>
      <c r="D18" s="48" t="s">
        <v>46</v>
      </c>
      <c r="E18" s="48" t="s">
        <v>36</v>
      </c>
      <c r="F18" s="48" t="s">
        <v>36</v>
      </c>
      <c r="G18" s="48"/>
      <c r="H18" s="48" t="s">
        <v>38</v>
      </c>
      <c r="I18" s="48" t="s">
        <v>39</v>
      </c>
      <c r="J18" s="48" t="s">
        <v>40</v>
      </c>
      <c r="K18" s="38" t="s">
        <v>66</v>
      </c>
      <c r="L18" s="39">
        <v>189000000</v>
      </c>
      <c r="M18" s="39">
        <v>189000000</v>
      </c>
      <c r="N18" s="39">
        <v>0</v>
      </c>
      <c r="O18" s="39">
        <v>98356082</v>
      </c>
      <c r="P18" s="39">
        <v>98356082</v>
      </c>
      <c r="Q18" s="39">
        <v>98356082</v>
      </c>
      <c r="R18" s="39">
        <v>98356082</v>
      </c>
      <c r="S18" s="56">
        <f>+O18/L18*100</f>
        <v>52.040255026455029</v>
      </c>
      <c r="T18" s="56">
        <f>+P18/L18*100</f>
        <v>52.040255026455029</v>
      </c>
      <c r="U18" s="56">
        <f>+R18/L18*100</f>
        <v>52.040255026455029</v>
      </c>
      <c r="V18" s="56">
        <f>+N18/L18*100</f>
        <v>0</v>
      </c>
      <c r="W18" s="56">
        <f>+M18/L18*100</f>
        <v>100</v>
      </c>
    </row>
    <row r="19" spans="1:23" ht="24" x14ac:dyDescent="0.25">
      <c r="A19" s="47" t="s">
        <v>67</v>
      </c>
      <c r="B19" s="48" t="s">
        <v>35</v>
      </c>
      <c r="C19" s="48" t="s">
        <v>57</v>
      </c>
      <c r="D19" s="48" t="s">
        <v>68</v>
      </c>
      <c r="E19" s="48" t="s">
        <v>36</v>
      </c>
      <c r="F19" s="48" t="s">
        <v>36</v>
      </c>
      <c r="G19" s="48"/>
      <c r="H19" s="48" t="s">
        <v>38</v>
      </c>
      <c r="I19" s="48" t="s">
        <v>39</v>
      </c>
      <c r="J19" s="48" t="s">
        <v>40</v>
      </c>
      <c r="K19" s="38" t="s">
        <v>69</v>
      </c>
      <c r="L19" s="39">
        <v>361044000</v>
      </c>
      <c r="M19" s="39">
        <v>0</v>
      </c>
      <c r="N19" s="39">
        <v>361044000</v>
      </c>
      <c r="O19" s="39">
        <v>0</v>
      </c>
      <c r="P19" s="39">
        <v>0</v>
      </c>
      <c r="Q19" s="39">
        <v>0</v>
      </c>
      <c r="R19" s="39">
        <v>0</v>
      </c>
      <c r="S19" s="56">
        <f>+O19/L19*100</f>
        <v>0</v>
      </c>
      <c r="T19" s="56">
        <f>+P19/L19*100</f>
        <v>0</v>
      </c>
      <c r="U19" s="56">
        <f>+R19/L19*100</f>
        <v>0</v>
      </c>
      <c r="V19" s="56">
        <f>+N19/L19*100</f>
        <v>100</v>
      </c>
      <c r="W19" s="56">
        <f>+M19/L19*100</f>
        <v>0</v>
      </c>
    </row>
    <row r="20" spans="1:23" ht="15" x14ac:dyDescent="0.2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38"/>
      <c r="L20" s="39"/>
      <c r="M20" s="39"/>
      <c r="N20" s="39"/>
      <c r="O20" s="39"/>
      <c r="P20" s="39"/>
      <c r="Q20" s="39"/>
      <c r="R20" s="39"/>
      <c r="S20" s="56"/>
      <c r="T20" s="56"/>
      <c r="U20" s="56"/>
      <c r="V20" s="56"/>
      <c r="W20" s="56"/>
    </row>
    <row r="21" spans="1:23" ht="24" x14ac:dyDescent="0.25">
      <c r="A21" s="47" t="s">
        <v>70</v>
      </c>
      <c r="B21" s="48" t="s">
        <v>71</v>
      </c>
      <c r="C21" s="48" t="s">
        <v>72</v>
      </c>
      <c r="D21" s="48" t="s">
        <v>73</v>
      </c>
      <c r="E21" s="48" t="s">
        <v>36</v>
      </c>
      <c r="F21" s="48" t="s">
        <v>1</v>
      </c>
      <c r="G21" s="48" t="s">
        <v>1</v>
      </c>
      <c r="H21" s="48" t="s">
        <v>38</v>
      </c>
      <c r="I21" s="48" t="s">
        <v>62</v>
      </c>
      <c r="J21" s="48" t="s">
        <v>40</v>
      </c>
      <c r="K21" s="38" t="s">
        <v>74</v>
      </c>
      <c r="L21" s="39">
        <v>100000000</v>
      </c>
      <c r="M21" s="39">
        <v>98785000.409999996</v>
      </c>
      <c r="N21" s="39">
        <v>1214999.5900000001</v>
      </c>
      <c r="O21" s="39">
        <v>98284996.409999996</v>
      </c>
      <c r="P21" s="39">
        <v>64501959.93</v>
      </c>
      <c r="Q21" s="39">
        <v>58568263.130000003</v>
      </c>
      <c r="R21" s="39">
        <v>58568263.130000003</v>
      </c>
      <c r="S21" s="56">
        <f>+O21/L21*100</f>
        <v>98.284996409999991</v>
      </c>
      <c r="T21" s="56">
        <f>+P21/L21*100</f>
        <v>64.501959929999998</v>
      </c>
      <c r="U21" s="56">
        <f>+R21/L21*100</f>
        <v>58.568263129999998</v>
      </c>
      <c r="V21" s="56">
        <f>+N21/L21*100</f>
        <v>1.2149995899999999</v>
      </c>
      <c r="W21" s="56">
        <f>+M21/L21*100</f>
        <v>98.785000409999995</v>
      </c>
    </row>
    <row r="22" spans="1:23" ht="15" x14ac:dyDescent="0.25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38"/>
      <c r="L22" s="39"/>
      <c r="M22" s="39"/>
      <c r="N22" s="39"/>
      <c r="O22" s="39"/>
      <c r="P22" s="39"/>
      <c r="Q22" s="39"/>
      <c r="R22" s="39"/>
      <c r="S22" s="56"/>
      <c r="T22" s="56"/>
      <c r="U22" s="56"/>
      <c r="V22" s="56"/>
      <c r="W22" s="56"/>
    </row>
    <row r="23" spans="1:23" ht="36" x14ac:dyDescent="0.25">
      <c r="A23" s="47" t="s">
        <v>75</v>
      </c>
      <c r="B23" s="48" t="s">
        <v>71</v>
      </c>
      <c r="C23" s="48" t="s">
        <v>76</v>
      </c>
      <c r="D23" s="48" t="s">
        <v>73</v>
      </c>
      <c r="E23" s="48" t="s">
        <v>43</v>
      </c>
      <c r="F23" s="48" t="s">
        <v>1</v>
      </c>
      <c r="G23" s="48" t="s">
        <v>1</v>
      </c>
      <c r="H23" s="48" t="s">
        <v>38</v>
      </c>
      <c r="I23" s="48" t="s">
        <v>62</v>
      </c>
      <c r="J23" s="48" t="s">
        <v>40</v>
      </c>
      <c r="K23" s="38" t="s">
        <v>77</v>
      </c>
      <c r="L23" s="39">
        <v>2430000000</v>
      </c>
      <c r="M23" s="39">
        <v>2424120000</v>
      </c>
      <c r="N23" s="39">
        <v>5880000</v>
      </c>
      <c r="O23" s="39">
        <v>1394923167</v>
      </c>
      <c r="P23" s="39">
        <v>1394839567</v>
      </c>
      <c r="Q23" s="39">
        <v>1394839567</v>
      </c>
      <c r="R23" s="39">
        <v>1384892867</v>
      </c>
      <c r="S23" s="56">
        <f>+O23/L23*100</f>
        <v>57.404245555555555</v>
      </c>
      <c r="T23" s="56">
        <f>+P23/L23*100</f>
        <v>57.400805226337447</v>
      </c>
      <c r="U23" s="56">
        <f>+R23/L23*100</f>
        <v>56.991476008230457</v>
      </c>
      <c r="V23" s="56">
        <f>+N23/L23*100</f>
        <v>0.24197530864197531</v>
      </c>
      <c r="W23" s="56">
        <f>+M23/L23*100</f>
        <v>99.758024691358031</v>
      </c>
    </row>
    <row r="24" spans="1:23" ht="36" x14ac:dyDescent="0.25">
      <c r="A24" s="47" t="s">
        <v>75</v>
      </c>
      <c r="B24" s="48" t="s">
        <v>71</v>
      </c>
      <c r="C24" s="48" t="s">
        <v>76</v>
      </c>
      <c r="D24" s="48" t="s">
        <v>73</v>
      </c>
      <c r="E24" s="48" t="s">
        <v>43</v>
      </c>
      <c r="F24" s="48" t="s">
        <v>1</v>
      </c>
      <c r="G24" s="48" t="s">
        <v>1</v>
      </c>
      <c r="H24" s="48" t="s">
        <v>38</v>
      </c>
      <c r="I24" s="48" t="s">
        <v>62</v>
      </c>
      <c r="J24" s="48" t="s">
        <v>63</v>
      </c>
      <c r="K24" s="38" t="s">
        <v>77</v>
      </c>
      <c r="L24" s="39">
        <v>3500000000</v>
      </c>
      <c r="M24" s="39">
        <v>2382220746</v>
      </c>
      <c r="N24" s="39">
        <v>1117779254</v>
      </c>
      <c r="O24" s="39">
        <v>2128584770.05</v>
      </c>
      <c r="P24" s="39">
        <v>335456719.05000001</v>
      </c>
      <c r="Q24" s="39">
        <v>335456719.05000001</v>
      </c>
      <c r="R24" s="39">
        <v>335456719.05000001</v>
      </c>
      <c r="S24" s="56">
        <f>+O24/L24*100</f>
        <v>60.81670771571428</v>
      </c>
      <c r="T24" s="56">
        <f>+P24/L24*100</f>
        <v>9.5844776871428579</v>
      </c>
      <c r="U24" s="56">
        <f>+R24/L24*100</f>
        <v>9.5844776871428579</v>
      </c>
      <c r="V24" s="56">
        <f>+N24/L24*100</f>
        <v>31.936550114285716</v>
      </c>
      <c r="W24" s="56">
        <f>+M24/L24*100</f>
        <v>68.063449885714292</v>
      </c>
    </row>
    <row r="25" spans="1:23" ht="36" x14ac:dyDescent="0.25">
      <c r="A25" s="47" t="s">
        <v>75</v>
      </c>
      <c r="B25" s="48" t="s">
        <v>71</v>
      </c>
      <c r="C25" s="48" t="s">
        <v>76</v>
      </c>
      <c r="D25" s="48" t="s">
        <v>73</v>
      </c>
      <c r="E25" s="48" t="s">
        <v>43</v>
      </c>
      <c r="F25" s="48" t="s">
        <v>1</v>
      </c>
      <c r="G25" s="48" t="s">
        <v>1</v>
      </c>
      <c r="H25" s="48" t="s">
        <v>38</v>
      </c>
      <c r="I25" s="48" t="s">
        <v>78</v>
      </c>
      <c r="J25" s="48" t="s">
        <v>63</v>
      </c>
      <c r="K25" s="38" t="s">
        <v>77</v>
      </c>
      <c r="L25" s="39">
        <v>281001500</v>
      </c>
      <c r="M25" s="39">
        <v>0</v>
      </c>
      <c r="N25" s="39">
        <v>281001500</v>
      </c>
      <c r="O25" s="39">
        <v>0</v>
      </c>
      <c r="P25" s="39">
        <v>0</v>
      </c>
      <c r="Q25" s="39">
        <v>0</v>
      </c>
      <c r="R25" s="39">
        <v>0</v>
      </c>
      <c r="S25" s="56">
        <f>+O25/L25*100</f>
        <v>0</v>
      </c>
      <c r="T25" s="56">
        <f>+P25/L25*100</f>
        <v>0</v>
      </c>
      <c r="U25" s="56">
        <f>+R25/L25*100</f>
        <v>0</v>
      </c>
      <c r="V25" s="56">
        <f>+N25/L25*100</f>
        <v>100</v>
      </c>
      <c r="W25" s="56">
        <f>+M25/L25*100</f>
        <v>0</v>
      </c>
    </row>
    <row r="26" spans="1:23" ht="15" x14ac:dyDescent="0.25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38"/>
      <c r="L26" s="39"/>
      <c r="M26" s="39"/>
      <c r="N26" s="39"/>
      <c r="O26" s="39"/>
      <c r="P26" s="39"/>
      <c r="Q26" s="39"/>
      <c r="R26" s="39"/>
      <c r="S26" s="56"/>
      <c r="T26" s="56"/>
      <c r="U26" s="56"/>
      <c r="V26" s="56"/>
      <c r="W26" s="56"/>
    </row>
    <row r="27" spans="1:23" ht="36" x14ac:dyDescent="0.25">
      <c r="A27" s="47" t="s">
        <v>81</v>
      </c>
      <c r="B27" s="48" t="s">
        <v>71</v>
      </c>
      <c r="C27" s="48" t="s">
        <v>82</v>
      </c>
      <c r="D27" s="48" t="s">
        <v>73</v>
      </c>
      <c r="E27" s="48" t="s">
        <v>39</v>
      </c>
      <c r="F27" s="48" t="s">
        <v>1</v>
      </c>
      <c r="G27" s="48" t="s">
        <v>1</v>
      </c>
      <c r="H27" s="48" t="s">
        <v>38</v>
      </c>
      <c r="I27" s="48" t="s">
        <v>62</v>
      </c>
      <c r="J27" s="48" t="s">
        <v>40</v>
      </c>
      <c r="K27" s="38" t="s">
        <v>83</v>
      </c>
      <c r="L27" s="39">
        <v>2983069280</v>
      </c>
      <c r="M27" s="39">
        <v>2141072361</v>
      </c>
      <c r="N27" s="39">
        <v>841996919</v>
      </c>
      <c r="O27" s="39">
        <v>1372565872</v>
      </c>
      <c r="P27" s="39">
        <v>869039498</v>
      </c>
      <c r="Q27" s="39">
        <v>869039498</v>
      </c>
      <c r="R27" s="39">
        <v>862359083</v>
      </c>
      <c r="S27" s="56">
        <f>+O27/L27*100</f>
        <v>46.011867079399508</v>
      </c>
      <c r="T27" s="56">
        <f>+P27/L27*100</f>
        <v>29.13239406897047</v>
      </c>
      <c r="U27" s="56">
        <f>+R27/L27*100</f>
        <v>28.908449722629303</v>
      </c>
      <c r="V27" s="56">
        <f>+N27/L27*100</f>
        <v>28.225858669966929</v>
      </c>
      <c r="W27" s="56">
        <f>+M27/L27*100</f>
        <v>71.774141330033075</v>
      </c>
    </row>
    <row r="28" spans="1:23" ht="18.75" customHeight="1" x14ac:dyDescent="0.2">
      <c r="A28" s="36" t="s">
        <v>1</v>
      </c>
      <c r="B28" s="37" t="s">
        <v>1</v>
      </c>
      <c r="C28" s="37" t="s">
        <v>1</v>
      </c>
      <c r="D28" s="37" t="s">
        <v>1</v>
      </c>
      <c r="E28" s="37" t="s">
        <v>1</v>
      </c>
      <c r="F28" s="37" t="s">
        <v>1</v>
      </c>
      <c r="G28" s="37" t="s">
        <v>1</v>
      </c>
      <c r="H28" s="37" t="s">
        <v>1</v>
      </c>
      <c r="I28" s="37" t="s">
        <v>1</v>
      </c>
      <c r="J28" s="37" t="s">
        <v>1</v>
      </c>
      <c r="K28" s="57" t="s">
        <v>341</v>
      </c>
      <c r="L28" s="50">
        <v>25132639580</v>
      </c>
      <c r="M28" s="50">
        <v>22290679105.200001</v>
      </c>
      <c r="N28" s="50">
        <v>2841960474.8000002</v>
      </c>
      <c r="O28" s="50">
        <v>14001408915.68</v>
      </c>
      <c r="P28" s="50">
        <v>10958990413.49</v>
      </c>
      <c r="Q28" s="50">
        <v>10945334103.690001</v>
      </c>
      <c r="R28" s="50">
        <v>10927004919.540001</v>
      </c>
      <c r="S28" s="50">
        <f>+O28/L28*100</f>
        <v>55.710061297429391</v>
      </c>
      <c r="T28" s="50">
        <f>+P28/L28*100</f>
        <v>43.604613747817091</v>
      </c>
      <c r="U28" s="50">
        <f>+R28/L28*100</f>
        <v>43.477346996355571</v>
      </c>
      <c r="V28" s="50">
        <f>+N28/L28*100</f>
        <v>11.307847175199097</v>
      </c>
      <c r="W28" s="50">
        <f>+M28/L28*100</f>
        <v>88.692152824800914</v>
      </c>
    </row>
    <row r="29" spans="1:23" x14ac:dyDescent="0.2">
      <c r="S29" s="40"/>
      <c r="T29" s="40"/>
      <c r="U29" s="40"/>
      <c r="V29" s="40"/>
      <c r="W29" s="40"/>
    </row>
    <row r="30" spans="1:23" x14ac:dyDescent="0.2">
      <c r="K30" s="45"/>
      <c r="L30" s="45"/>
      <c r="M30" s="45"/>
      <c r="N30" s="45"/>
      <c r="O30" s="45"/>
      <c r="P30" s="45"/>
      <c r="Q30" s="45"/>
      <c r="R30" s="45"/>
      <c r="S30" s="46"/>
      <c r="T30" s="46"/>
      <c r="U30" s="46"/>
      <c r="V30" s="46"/>
      <c r="W30" s="46"/>
    </row>
    <row r="31" spans="1:23" x14ac:dyDescent="0.2">
      <c r="K31" s="41" t="s">
        <v>333</v>
      </c>
      <c r="L31" s="45"/>
      <c r="M31" s="45"/>
      <c r="N31" s="45"/>
      <c r="O31" s="45"/>
      <c r="P31" s="45"/>
      <c r="Q31" s="45"/>
      <c r="R31" s="45"/>
      <c r="S31" s="46"/>
      <c r="T31" s="46"/>
      <c r="U31" s="46"/>
      <c r="V31" s="46"/>
      <c r="W31" s="46"/>
    </row>
    <row r="32" spans="1:23" ht="15" x14ac:dyDescent="0.25">
      <c r="K32" s="42"/>
      <c r="L32" s="51"/>
      <c r="M32" s="51"/>
      <c r="N32" s="51"/>
      <c r="O32" s="51"/>
      <c r="P32" s="51"/>
      <c r="Q32" s="51"/>
      <c r="R32" s="51"/>
      <c r="S32" s="46"/>
      <c r="T32" s="46"/>
      <c r="U32" s="46"/>
      <c r="V32" s="46"/>
      <c r="W32" s="46"/>
    </row>
    <row r="33" spans="11:23" ht="15" x14ac:dyDescent="0.25">
      <c r="K33" s="43" t="s">
        <v>334</v>
      </c>
      <c r="L33" s="51">
        <f t="shared" ref="L33:R33" si="5">SUM(L7:L12)</f>
        <v>13280500000</v>
      </c>
      <c r="M33" s="51">
        <f t="shared" si="5"/>
        <v>13232515330</v>
      </c>
      <c r="N33" s="51">
        <f t="shared" si="5"/>
        <v>47984670</v>
      </c>
      <c r="O33" s="51">
        <f t="shared" si="5"/>
        <v>7395403558</v>
      </c>
      <c r="P33" s="51">
        <f t="shared" si="5"/>
        <v>7344103170</v>
      </c>
      <c r="Q33" s="51">
        <f t="shared" si="5"/>
        <v>7340855170</v>
      </c>
      <c r="R33" s="51">
        <f t="shared" si="5"/>
        <v>7339155170</v>
      </c>
      <c r="S33" s="46">
        <f>+O33/L33*100</f>
        <v>55.686183185874029</v>
      </c>
      <c r="T33" s="46">
        <f>+P33/L33*100</f>
        <v>55.299899627273078</v>
      </c>
      <c r="U33" s="46">
        <f>+R33/L33*100</f>
        <v>55.262641993900829</v>
      </c>
      <c r="V33" s="46">
        <f>+N33/L33*100</f>
        <v>0.36131674259252289</v>
      </c>
      <c r="W33" s="46">
        <f>+M33/L33*100</f>
        <v>99.638683257407479</v>
      </c>
    </row>
    <row r="34" spans="11:23" ht="15" x14ac:dyDescent="0.25">
      <c r="K34" s="43" t="s">
        <v>335</v>
      </c>
      <c r="L34" s="51">
        <f t="shared" ref="L34:R34" si="6">SUM(L14:L15)</f>
        <v>1978759800</v>
      </c>
      <c r="M34" s="51">
        <f t="shared" si="6"/>
        <v>1822965667.79</v>
      </c>
      <c r="N34" s="51">
        <f t="shared" si="6"/>
        <v>155794132.21000001</v>
      </c>
      <c r="O34" s="51">
        <f t="shared" si="6"/>
        <v>1513290470.22</v>
      </c>
      <c r="P34" s="51">
        <f t="shared" si="6"/>
        <v>852693417.50999999</v>
      </c>
      <c r="Q34" s="51">
        <f t="shared" si="6"/>
        <v>848218804.50999999</v>
      </c>
      <c r="R34" s="51">
        <f t="shared" si="6"/>
        <v>848216735.36000001</v>
      </c>
      <c r="S34" s="46">
        <f>+O34/L34*100</f>
        <v>76.476713859863139</v>
      </c>
      <c r="T34" s="46">
        <f>+P34/L34*100</f>
        <v>43.092315576150277</v>
      </c>
      <c r="U34" s="46">
        <f>+R34/L34*100</f>
        <v>42.866078811586931</v>
      </c>
      <c r="V34" s="46">
        <f>+N34/L34*100</f>
        <v>7.8733220783037945</v>
      </c>
      <c r="W34" s="46">
        <f>+M34/L34*100</f>
        <v>92.126677921696199</v>
      </c>
    </row>
    <row r="35" spans="11:23" ht="15" x14ac:dyDescent="0.25">
      <c r="K35" s="43" t="s">
        <v>336</v>
      </c>
      <c r="L35" s="51">
        <f t="shared" ref="L35:R35" si="7">SUM(L17:L19)</f>
        <v>579309000</v>
      </c>
      <c r="M35" s="51">
        <f t="shared" si="7"/>
        <v>189000000</v>
      </c>
      <c r="N35" s="51">
        <f t="shared" si="7"/>
        <v>390309000</v>
      </c>
      <c r="O35" s="51">
        <f t="shared" si="7"/>
        <v>98356082</v>
      </c>
      <c r="P35" s="51">
        <f t="shared" si="7"/>
        <v>98356082</v>
      </c>
      <c r="Q35" s="51">
        <f t="shared" si="7"/>
        <v>98356082</v>
      </c>
      <c r="R35" s="51">
        <f t="shared" si="7"/>
        <v>98356082</v>
      </c>
      <c r="S35" s="46">
        <f>+O35/L35*100</f>
        <v>16.978172615995955</v>
      </c>
      <c r="T35" s="46">
        <f>+P35/L35*100</f>
        <v>16.978172615995955</v>
      </c>
      <c r="U35" s="46">
        <f>+R35/L35*100</f>
        <v>16.978172615995955</v>
      </c>
      <c r="V35" s="46">
        <f>+N35/L35*100</f>
        <v>67.374924263217039</v>
      </c>
      <c r="W35" s="46">
        <f>+M35/L35*100</f>
        <v>32.625075736782961</v>
      </c>
    </row>
    <row r="36" spans="11:23" ht="15" x14ac:dyDescent="0.25">
      <c r="K36" s="41" t="s">
        <v>337</v>
      </c>
      <c r="L36" s="52">
        <f t="shared" ref="L36" si="8">SUM(L33:L35)</f>
        <v>15838568800</v>
      </c>
      <c r="M36" s="52">
        <f t="shared" ref="M36" si="9">SUM(M33:M35)</f>
        <v>15244480997.790001</v>
      </c>
      <c r="N36" s="52">
        <f t="shared" ref="N36" si="10">SUM(N33:N35)</f>
        <v>594087802.21000004</v>
      </c>
      <c r="O36" s="52">
        <f t="shared" ref="O36" si="11">SUM(O33:O35)</f>
        <v>9007050110.2199993</v>
      </c>
      <c r="P36" s="52">
        <f t="shared" ref="P36" si="12">SUM(P33:P35)</f>
        <v>8295152669.5100002</v>
      </c>
      <c r="Q36" s="52">
        <f t="shared" ref="Q36" si="13">SUM(Q33:Q35)</f>
        <v>8287430056.5100002</v>
      </c>
      <c r="R36" s="52">
        <f t="shared" ref="R36" si="14">SUM(R33:R35)</f>
        <v>8285727987.3599997</v>
      </c>
      <c r="S36" s="53">
        <f>+O36/L36*100</f>
        <v>56.867828299107423</v>
      </c>
      <c r="T36" s="53">
        <f>+P36/L36*100</f>
        <v>52.373120161652487</v>
      </c>
      <c r="U36" s="53">
        <f>+R36/L36*100</f>
        <v>52.313615529201094</v>
      </c>
      <c r="V36" s="53">
        <f>+N36/L36*100</f>
        <v>3.7508932133438728</v>
      </c>
      <c r="W36" s="53">
        <f>+M36/L36*100</f>
        <v>96.249106786656142</v>
      </c>
    </row>
    <row r="37" spans="11:23" ht="15" x14ac:dyDescent="0.25">
      <c r="K37" s="42"/>
      <c r="L37" s="51"/>
      <c r="M37" s="51"/>
      <c r="N37" s="51"/>
      <c r="O37" s="51"/>
      <c r="P37" s="51"/>
      <c r="Q37" s="51"/>
      <c r="R37" s="51"/>
      <c r="S37" s="46"/>
      <c r="T37" s="46"/>
      <c r="U37" s="46"/>
      <c r="V37" s="46"/>
      <c r="W37" s="46"/>
    </row>
    <row r="38" spans="11:23" ht="15" x14ac:dyDescent="0.25">
      <c r="K38" s="43" t="s">
        <v>338</v>
      </c>
      <c r="L38" s="51">
        <f t="shared" ref="L38:R38" si="15">+L21+L23+L27</f>
        <v>5513069280</v>
      </c>
      <c r="M38" s="51">
        <f t="shared" si="15"/>
        <v>4663977361.4099998</v>
      </c>
      <c r="N38" s="51">
        <f t="shared" si="15"/>
        <v>849091918.59000003</v>
      </c>
      <c r="O38" s="51">
        <f t="shared" si="15"/>
        <v>2865774035.4099998</v>
      </c>
      <c r="P38" s="51">
        <f t="shared" si="15"/>
        <v>2328381024.9300003</v>
      </c>
      <c r="Q38" s="51">
        <f t="shared" si="15"/>
        <v>2322447328.1300001</v>
      </c>
      <c r="R38" s="51">
        <f t="shared" si="15"/>
        <v>2305820213.1300001</v>
      </c>
      <c r="S38" s="46">
        <f>+O38/L38*100</f>
        <v>51.981462409810305</v>
      </c>
      <c r="T38" s="46">
        <f>+P38/L38*100</f>
        <v>42.233843013306014</v>
      </c>
      <c r="U38" s="46">
        <f>+R38/L38*100</f>
        <v>41.824618846981011</v>
      </c>
      <c r="V38" s="46">
        <f>+N38/L38*100</f>
        <v>15.401437483658832</v>
      </c>
      <c r="W38" s="46">
        <f>+M38/L38*100</f>
        <v>84.598562516341175</v>
      </c>
    </row>
    <row r="39" spans="11:23" ht="15" x14ac:dyDescent="0.25">
      <c r="K39" s="43" t="s">
        <v>339</v>
      </c>
      <c r="L39" s="51">
        <f t="shared" ref="L39:R39" si="16">+L24+L25</f>
        <v>3781001500</v>
      </c>
      <c r="M39" s="51">
        <f t="shared" si="16"/>
        <v>2382220746</v>
      </c>
      <c r="N39" s="51">
        <f t="shared" si="16"/>
        <v>1398780754</v>
      </c>
      <c r="O39" s="51">
        <f t="shared" si="16"/>
        <v>2128584770.05</v>
      </c>
      <c r="P39" s="51">
        <f t="shared" si="16"/>
        <v>335456719.05000001</v>
      </c>
      <c r="Q39" s="51">
        <f t="shared" si="16"/>
        <v>335456719.05000001</v>
      </c>
      <c r="R39" s="51">
        <f t="shared" si="16"/>
        <v>335456719.05000001</v>
      </c>
      <c r="S39" s="46">
        <f>+O39/L39*100</f>
        <v>56.296850716668587</v>
      </c>
      <c r="T39" s="46">
        <f>+P39/L39*100</f>
        <v>8.8721657224944241</v>
      </c>
      <c r="U39" s="46">
        <f>+R39/L39*100</f>
        <v>8.8721657224944241</v>
      </c>
      <c r="V39" s="46">
        <f>+N39/L39*100</f>
        <v>36.994980139521232</v>
      </c>
      <c r="W39" s="46">
        <f>+M39/L39*100</f>
        <v>63.005019860478761</v>
      </c>
    </row>
    <row r="40" spans="11:23" ht="15" x14ac:dyDescent="0.25">
      <c r="K40" s="41" t="s">
        <v>340</v>
      </c>
      <c r="L40" s="54">
        <f t="shared" ref="L40" si="17">SUM(L38:L39)</f>
        <v>9294070780</v>
      </c>
      <c r="M40" s="54">
        <f t="shared" ref="M40" si="18">SUM(M38:M39)</f>
        <v>7046198107.4099998</v>
      </c>
      <c r="N40" s="54">
        <f t="shared" ref="N40" si="19">SUM(N38:N39)</f>
        <v>2247872672.5900002</v>
      </c>
      <c r="O40" s="54">
        <f t="shared" ref="O40" si="20">SUM(O38:O39)</f>
        <v>4994358805.46</v>
      </c>
      <c r="P40" s="54">
        <f t="shared" ref="P40" si="21">SUM(P38:P39)</f>
        <v>2663837743.9800005</v>
      </c>
      <c r="Q40" s="54">
        <f t="shared" ref="Q40" si="22">SUM(Q38:Q39)</f>
        <v>2657904047.1800003</v>
      </c>
      <c r="R40" s="54">
        <f t="shared" ref="R40" si="23">SUM(R38:R39)</f>
        <v>2641276932.1800003</v>
      </c>
      <c r="S40" s="55">
        <f>+O40/L40*100</f>
        <v>53.737042935022707</v>
      </c>
      <c r="T40" s="55">
        <f>+P40/L40*100</f>
        <v>28.661689877726541</v>
      </c>
      <c r="U40" s="55">
        <f>+R40/L40*100</f>
        <v>28.418945741878677</v>
      </c>
      <c r="V40" s="55">
        <f>+N40/L40*100</f>
        <v>24.186093755894554</v>
      </c>
      <c r="W40" s="55">
        <f>+M40/L40*100</f>
        <v>75.813906244105439</v>
      </c>
    </row>
    <row r="41" spans="11:23" x14ac:dyDescent="0.2">
      <c r="K41" s="41"/>
      <c r="L41" s="45"/>
      <c r="M41" s="45"/>
      <c r="N41" s="45"/>
      <c r="O41" s="45"/>
      <c r="P41" s="45"/>
      <c r="Q41" s="45"/>
      <c r="R41" s="45"/>
      <c r="S41" s="46"/>
      <c r="T41" s="46"/>
      <c r="U41" s="46"/>
      <c r="V41" s="46"/>
      <c r="W41" s="46"/>
    </row>
    <row r="42" spans="11:23" x14ac:dyDescent="0.2">
      <c r="K42" s="44" t="s">
        <v>341</v>
      </c>
      <c r="L42" s="50">
        <f t="shared" ref="L42:R42" si="24">+L40+L36</f>
        <v>25132639580</v>
      </c>
      <c r="M42" s="50">
        <f t="shared" si="24"/>
        <v>22290679105.200001</v>
      </c>
      <c r="N42" s="50">
        <f t="shared" si="24"/>
        <v>2841960474.8000002</v>
      </c>
      <c r="O42" s="50">
        <f t="shared" si="24"/>
        <v>14001408915.68</v>
      </c>
      <c r="P42" s="50">
        <f t="shared" si="24"/>
        <v>10958990413.490002</v>
      </c>
      <c r="Q42" s="50">
        <f t="shared" si="24"/>
        <v>10945334103.690001</v>
      </c>
      <c r="R42" s="50">
        <f t="shared" si="24"/>
        <v>10927004919.540001</v>
      </c>
      <c r="S42" s="49">
        <f>+O42/L42*100</f>
        <v>55.710061297429391</v>
      </c>
      <c r="T42" s="49">
        <f>+P42/L42*100</f>
        <v>43.604613747817098</v>
      </c>
      <c r="U42" s="49">
        <f>+R42/L42*100</f>
        <v>43.477346996355571</v>
      </c>
      <c r="V42" s="49">
        <f>+N42/L42*100</f>
        <v>11.307847175199097</v>
      </c>
      <c r="W42" s="49">
        <f>+M42/L42*100</f>
        <v>88.692152824800914</v>
      </c>
    </row>
    <row r="43" spans="11:23" x14ac:dyDescent="0.2"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1:23" x14ac:dyDescent="0.2"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1:23" x14ac:dyDescent="0.2"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1:23" x14ac:dyDescent="0.2"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8" spans="11:23" ht="12.75" x14ac:dyDescent="0.2">
      <c r="K48" s="58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5"/>
      <c r="C4" s="85"/>
      <c r="D4" s="295" t="s">
        <v>375</v>
      </c>
      <c r="E4" s="296"/>
      <c r="F4" s="296"/>
      <c r="G4" s="296"/>
      <c r="H4" s="296"/>
      <c r="I4" s="296"/>
      <c r="J4" s="296"/>
      <c r="K4" s="297"/>
    </row>
    <row r="5" spans="2:11" ht="21" x14ac:dyDescent="0.25">
      <c r="B5" s="298" t="s">
        <v>351</v>
      </c>
      <c r="C5" s="300" t="s">
        <v>352</v>
      </c>
      <c r="D5" s="299" t="s">
        <v>353</v>
      </c>
      <c r="E5" s="301"/>
      <c r="F5" s="301"/>
      <c r="G5" s="301"/>
      <c r="H5" s="301" t="s">
        <v>354</v>
      </c>
      <c r="I5" s="301"/>
      <c r="J5" s="301"/>
      <c r="K5" s="302"/>
    </row>
    <row r="6" spans="2:11" ht="21" x14ac:dyDescent="0.25">
      <c r="B6" s="299"/>
      <c r="C6" s="288"/>
      <c r="D6" s="299" t="s">
        <v>355</v>
      </c>
      <c r="E6" s="301"/>
      <c r="F6" s="301" t="s">
        <v>356</v>
      </c>
      <c r="G6" s="301"/>
      <c r="H6" s="301" t="s">
        <v>355</v>
      </c>
      <c r="I6" s="301"/>
      <c r="J6" s="301" t="s">
        <v>356</v>
      </c>
      <c r="K6" s="302"/>
    </row>
    <row r="7" spans="2:11" ht="21" x14ac:dyDescent="0.35">
      <c r="B7" s="299"/>
      <c r="C7" s="288"/>
      <c r="D7" s="94" t="s">
        <v>357</v>
      </c>
      <c r="E7" s="86" t="s">
        <v>358</v>
      </c>
      <c r="F7" s="87" t="s">
        <v>357</v>
      </c>
      <c r="G7" s="86" t="s">
        <v>358</v>
      </c>
      <c r="H7" s="86" t="s">
        <v>357</v>
      </c>
      <c r="I7" s="86" t="s">
        <v>358</v>
      </c>
      <c r="J7" s="87" t="s">
        <v>357</v>
      </c>
      <c r="K7" s="95" t="s">
        <v>358</v>
      </c>
    </row>
    <row r="8" spans="2:11" ht="21" x14ac:dyDescent="0.25">
      <c r="B8" s="103" t="s">
        <v>359</v>
      </c>
      <c r="C8" s="126">
        <f>+'EJECUCION NOVIEMBRE  2024'!L36/1000000</f>
        <v>33771.723785000002</v>
      </c>
      <c r="D8" s="96">
        <v>0.92409060294914513</v>
      </c>
      <c r="E8" s="89">
        <f>D8*C8</f>
        <v>31208.132595112638</v>
      </c>
      <c r="F8" s="88">
        <f>+G8/C8</f>
        <v>0.99757383093289442</v>
      </c>
      <c r="G8" s="89">
        <f>+'EJECUCION NOVIEMBRE  2024'!S36/1000000</f>
        <v>33689.787873410001</v>
      </c>
      <c r="H8" s="88">
        <v>0.91983862874214917</v>
      </c>
      <c r="I8" s="89">
        <f>+C8*H8</f>
        <v>31064.536096653024</v>
      </c>
      <c r="J8" s="88">
        <f>+K8/C8</f>
        <v>0.98792191470305779</v>
      </c>
      <c r="K8" s="97">
        <f>+'EJECUCION NOVIEMBRE  2024'!T36/1000000</f>
        <v>33363.826024499998</v>
      </c>
    </row>
    <row r="9" spans="2:11" ht="21" x14ac:dyDescent="0.25">
      <c r="B9" s="103" t="s">
        <v>360</v>
      </c>
      <c r="C9" s="126">
        <f>+'EJECUCION NOVIEMBRE  2024'!L39/1000000</f>
        <v>16760.427248</v>
      </c>
      <c r="D9" s="96">
        <v>0.94046695163515126</v>
      </c>
      <c r="E9" s="89">
        <f>D9*C9</f>
        <v>15762.627922029287</v>
      </c>
      <c r="F9" s="88">
        <f>+G9/C9</f>
        <v>1.0233392709572293</v>
      </c>
      <c r="G9" s="89">
        <f>+'EJECUCION NOVIEMBRE  2024'!S39/1000000</f>
        <v>17151.6034009</v>
      </c>
      <c r="H9" s="88">
        <v>0.93122178299834424</v>
      </c>
      <c r="I9" s="89">
        <f>H9*C9</f>
        <v>15607.674945696592</v>
      </c>
      <c r="J9" s="88">
        <f>+K9/C9</f>
        <v>0.97332412584211703</v>
      </c>
      <c r="K9" s="98">
        <f>+'EJECUCION NOVIEMBRE  2024'!T39/1000000</f>
        <v>16313.328199899999</v>
      </c>
    </row>
    <row r="10" spans="2:11" ht="21.75" thickBot="1" x14ac:dyDescent="0.3">
      <c r="B10" s="104" t="s">
        <v>361</v>
      </c>
      <c r="C10" s="127">
        <f>SUM(C8:C9)</f>
        <v>50532.151033000002</v>
      </c>
      <c r="D10" s="99">
        <f>+E10/C10</f>
        <v>0.92952228545481252</v>
      </c>
      <c r="E10" s="100">
        <f>SUM(E8:E9)</f>
        <v>46970.760517141927</v>
      </c>
      <c r="F10" s="101">
        <f>+G10/C10</f>
        <v>1.0061196730198176</v>
      </c>
      <c r="G10" s="100">
        <f>SUM(G8:G9)</f>
        <v>50841.391274310001</v>
      </c>
      <c r="H10" s="101">
        <f>+I10/C10</f>
        <v>0.9236141760890082</v>
      </c>
      <c r="I10" s="100">
        <f>SUM(I8:I9)</f>
        <v>46672.21104234962</v>
      </c>
      <c r="J10" s="101">
        <f>+K10/C10</f>
        <v>0.98308014222387552</v>
      </c>
      <c r="K10" s="102">
        <f>SUM(K8:K9)</f>
        <v>49677.154224400001</v>
      </c>
    </row>
    <row r="11" spans="2:11" x14ac:dyDescent="0.25">
      <c r="B11" s="280" t="s">
        <v>362</v>
      </c>
      <c r="C11" s="280"/>
      <c r="D11" s="280"/>
      <c r="E11" s="280"/>
      <c r="F11" s="280"/>
      <c r="G11" s="280"/>
      <c r="H11" s="280"/>
      <c r="I11" s="280"/>
      <c r="J11" s="280"/>
      <c r="K11" s="280"/>
    </row>
    <row r="12" spans="2:11" ht="20.25" customHeight="1" x14ac:dyDescent="0.25">
      <c r="B12" s="294" t="s">
        <v>365</v>
      </c>
      <c r="C12" s="294"/>
      <c r="D12" s="66"/>
      <c r="E12" s="280" t="s">
        <v>363</v>
      </c>
      <c r="F12" s="280"/>
      <c r="G12" s="66"/>
      <c r="H12" s="68"/>
      <c r="I12" s="280" t="s">
        <v>364</v>
      </c>
      <c r="J12" s="280"/>
      <c r="K12" s="83"/>
    </row>
    <row r="15" spans="2:11" x14ac:dyDescent="0.25">
      <c r="D15" s="279"/>
      <c r="E15" s="279"/>
      <c r="J15" s="78"/>
    </row>
    <row r="16" spans="2:11" x14ac:dyDescent="0.25">
      <c r="I16" s="69"/>
      <c r="J16" s="79"/>
    </row>
    <row r="17" spans="2:6" ht="15.75" thickBot="1" x14ac:dyDescent="0.3"/>
    <row r="18" spans="2:6" ht="21" thickBot="1" x14ac:dyDescent="0.3">
      <c r="B18" s="292"/>
      <c r="C18" s="290" t="s">
        <v>28</v>
      </c>
      <c r="D18" s="290"/>
      <c r="E18" s="291" t="s">
        <v>29</v>
      </c>
      <c r="F18" s="291"/>
    </row>
    <row r="19" spans="2:6" ht="29.25" customHeight="1" thickBot="1" x14ac:dyDescent="0.3">
      <c r="B19" s="293"/>
      <c r="C19" s="76" t="s">
        <v>355</v>
      </c>
      <c r="D19" s="76" t="s">
        <v>356</v>
      </c>
      <c r="E19" s="77" t="s">
        <v>355</v>
      </c>
      <c r="F19" s="77" t="s">
        <v>356</v>
      </c>
    </row>
    <row r="20" spans="2:6" ht="21" thickBot="1" x14ac:dyDescent="0.3">
      <c r="B20" s="75" t="s">
        <v>367</v>
      </c>
      <c r="C20" s="84">
        <f>+D8</f>
        <v>0.92409060294914513</v>
      </c>
      <c r="D20" s="84">
        <f>+F8</f>
        <v>0.99757383093289442</v>
      </c>
      <c r="E20" s="84">
        <f>+H8</f>
        <v>0.91983862874214917</v>
      </c>
      <c r="F20" s="84">
        <f>+J8</f>
        <v>0.98792191470305779</v>
      </c>
    </row>
    <row r="21" spans="2:6" ht="21" thickBot="1" x14ac:dyDescent="0.3">
      <c r="B21" s="75" t="s">
        <v>368</v>
      </c>
      <c r="C21" s="84">
        <f>+D9</f>
        <v>0.94046695163515126</v>
      </c>
      <c r="D21" s="84">
        <f>+F9</f>
        <v>1.0233392709572293</v>
      </c>
      <c r="E21" s="84">
        <f>+H9</f>
        <v>0.93122178299834424</v>
      </c>
      <c r="F21" s="84">
        <f>+J9</f>
        <v>0.97332412584211703</v>
      </c>
    </row>
    <row r="22" spans="2:6" ht="21" thickBot="1" x14ac:dyDescent="0.3">
      <c r="B22" s="75" t="s">
        <v>369</v>
      </c>
      <c r="C22" s="84">
        <f>+D10</f>
        <v>0.92952228545481252</v>
      </c>
      <c r="D22" s="84">
        <f>+F10</f>
        <v>1.0061196730198176</v>
      </c>
      <c r="E22" s="84">
        <f>+H10</f>
        <v>0.9236141760890082</v>
      </c>
      <c r="F22" s="84">
        <f>+J10</f>
        <v>0.98308014222387552</v>
      </c>
    </row>
    <row r="57" spans="2:8" ht="15.75" thickBot="1" x14ac:dyDescent="0.3"/>
    <row r="58" spans="2:8" ht="24" thickBot="1" x14ac:dyDescent="0.4">
      <c r="B58" s="85"/>
      <c r="C58" s="281" t="str">
        <f>+MID(D4,13,35)</f>
        <v xml:space="preserve">Ejecucion a 31 de enero de 2016 </v>
      </c>
      <c r="D58" s="282"/>
      <c r="E58" s="282"/>
      <c r="F58" s="282"/>
      <c r="G58" s="283"/>
      <c r="H58" s="90"/>
    </row>
    <row r="59" spans="2:8" ht="42.75" customHeight="1" x14ac:dyDescent="0.25">
      <c r="B59" s="284" t="s">
        <v>351</v>
      </c>
      <c r="C59" s="286" t="s">
        <v>352</v>
      </c>
      <c r="D59" s="287" t="s">
        <v>353</v>
      </c>
      <c r="E59" s="287"/>
      <c r="F59" s="287" t="s">
        <v>354</v>
      </c>
      <c r="G59" s="288"/>
      <c r="H59" s="90"/>
    </row>
    <row r="60" spans="2:8" ht="21" x14ac:dyDescent="0.35">
      <c r="B60" s="285"/>
      <c r="C60" s="286"/>
      <c r="D60" s="105" t="s">
        <v>357</v>
      </c>
      <c r="E60" s="106" t="s">
        <v>358</v>
      </c>
      <c r="F60" s="105" t="s">
        <v>357</v>
      </c>
      <c r="G60" s="107" t="s">
        <v>358</v>
      </c>
      <c r="H60" s="90"/>
    </row>
    <row r="61" spans="2:8" ht="21" x14ac:dyDescent="0.25">
      <c r="B61" s="110" t="s">
        <v>359</v>
      </c>
      <c r="C61" s="108">
        <f>+C8</f>
        <v>33771.723785000002</v>
      </c>
      <c r="D61" s="88">
        <f>+E61/C61</f>
        <v>0.99757383093289442</v>
      </c>
      <c r="E61" s="89">
        <f>+G8</f>
        <v>33689.787873410001</v>
      </c>
      <c r="F61" s="88">
        <f>+G61/C61</f>
        <v>0.98792191470305779</v>
      </c>
      <c r="G61" s="97">
        <f>+K8</f>
        <v>33363.826024499998</v>
      </c>
      <c r="H61" s="90"/>
    </row>
    <row r="62" spans="2:8" ht="21" x14ac:dyDescent="0.25">
      <c r="B62" s="110" t="s">
        <v>360</v>
      </c>
      <c r="C62" s="108">
        <f>+C9</f>
        <v>16760.427248</v>
      </c>
      <c r="D62" s="88">
        <f>+E62/C62</f>
        <v>1.0233392709572293</v>
      </c>
      <c r="E62" s="89">
        <f>+G9</f>
        <v>17151.6034009</v>
      </c>
      <c r="F62" s="88">
        <f>+G62/C62</f>
        <v>0.97332412584211703</v>
      </c>
      <c r="G62" s="98">
        <f>+K9</f>
        <v>16313.328199899999</v>
      </c>
      <c r="H62" s="90"/>
    </row>
    <row r="63" spans="2:8" ht="21.75" thickBot="1" x14ac:dyDescent="0.3">
      <c r="B63" s="111" t="s">
        <v>361</v>
      </c>
      <c r="C63" s="109">
        <f>SUM(C61:C62)</f>
        <v>50532.151033000002</v>
      </c>
      <c r="D63" s="101">
        <f>+E63/C63</f>
        <v>1.0061196730198176</v>
      </c>
      <c r="E63" s="100">
        <f>SUM(E61:E62)</f>
        <v>50841.391274310001</v>
      </c>
      <c r="F63" s="101">
        <f>+G63/C63</f>
        <v>0.98308014222387552</v>
      </c>
      <c r="G63" s="102">
        <f>SUM(G61:G62)</f>
        <v>49677.154224400001</v>
      </c>
      <c r="H63" s="90"/>
    </row>
    <row r="64" spans="2:8" ht="35.25" customHeight="1" x14ac:dyDescent="0.25">
      <c r="B64" s="289" t="s">
        <v>362</v>
      </c>
      <c r="C64" s="289"/>
      <c r="D64" s="289"/>
      <c r="E64" s="289"/>
      <c r="F64" s="289"/>
      <c r="G64" s="289"/>
      <c r="H64" s="90"/>
    </row>
    <row r="65" spans="2:7" x14ac:dyDescent="0.25">
      <c r="B65" s="280"/>
      <c r="C65" s="280"/>
      <c r="D65" s="66"/>
      <c r="E65" s="66"/>
      <c r="F65" s="67"/>
      <c r="G65" s="66"/>
    </row>
    <row r="68" spans="2:7" ht="15.75" thickBot="1" x14ac:dyDescent="0.3"/>
    <row r="69" spans="2:7" ht="21.75" customHeight="1" thickTop="1" x14ac:dyDescent="0.25">
      <c r="B69" s="273"/>
      <c r="C69" s="275" t="s">
        <v>28</v>
      </c>
      <c r="D69" s="276"/>
      <c r="E69" s="275" t="s">
        <v>29</v>
      </c>
      <c r="F69" s="276"/>
    </row>
    <row r="70" spans="2:7" ht="15.75" thickBot="1" x14ac:dyDescent="0.3">
      <c r="B70" s="274"/>
      <c r="C70" s="277"/>
      <c r="D70" s="278"/>
      <c r="E70" s="277"/>
      <c r="F70" s="278"/>
    </row>
    <row r="71" spans="2:7" ht="21.75" thickTop="1" thickBot="1" x14ac:dyDescent="0.3">
      <c r="B71" s="72" t="str">
        <f>+B20</f>
        <v>Funcionamiento : 15.839</v>
      </c>
      <c r="C71" s="73">
        <f t="shared" ref="C71:F73" si="0">+D61</f>
        <v>0.99757383093289442</v>
      </c>
      <c r="D71" s="74">
        <f>+E61</f>
        <v>33689.787873410001</v>
      </c>
      <c r="E71" s="73">
        <f t="shared" si="0"/>
        <v>0.98792191470305779</v>
      </c>
      <c r="F71" s="74">
        <f t="shared" si="0"/>
        <v>33363.826024499998</v>
      </c>
    </row>
    <row r="72" spans="2:7" ht="21.75" thickTop="1" thickBot="1" x14ac:dyDescent="0.3">
      <c r="B72" s="72" t="str">
        <f>+B21</f>
        <v>Inversión : 9.294</v>
      </c>
      <c r="C72" s="73">
        <f t="shared" si="0"/>
        <v>1.0233392709572293</v>
      </c>
      <c r="D72" s="74">
        <f t="shared" si="0"/>
        <v>17151.6034009</v>
      </c>
      <c r="E72" s="73">
        <f t="shared" si="0"/>
        <v>0.97332412584211703</v>
      </c>
      <c r="F72" s="74">
        <f t="shared" si="0"/>
        <v>16313.328199899999</v>
      </c>
    </row>
    <row r="73" spans="2:7" ht="21.75" thickTop="1" thickBot="1" x14ac:dyDescent="0.3">
      <c r="B73" s="72" t="str">
        <f>+B22</f>
        <v>Total : 25.133</v>
      </c>
      <c r="C73" s="73">
        <f t="shared" si="0"/>
        <v>1.0061196730198176</v>
      </c>
      <c r="D73" s="74">
        <f t="shared" si="0"/>
        <v>50841.391274310001</v>
      </c>
      <c r="E73" s="73">
        <f t="shared" si="0"/>
        <v>0.98308014222387552</v>
      </c>
      <c r="F73" s="74">
        <f t="shared" si="0"/>
        <v>49677.154224400001</v>
      </c>
    </row>
    <row r="74" spans="2:7" ht="21.75" customHeight="1" thickTop="1" x14ac:dyDescent="0.25">
      <c r="B74" s="71" t="str">
        <f>+B64</f>
        <v xml:space="preserve">Fuente: Grupo de Gestión Financiera Función Pública  - SIIF Nación
Cifras en millones de pesos
  </v>
      </c>
      <c r="C74" s="70"/>
      <c r="D74" s="70"/>
      <c r="E74" s="70"/>
      <c r="F74" s="70"/>
    </row>
    <row r="109" spans="2:7" ht="15.75" thickBot="1" x14ac:dyDescent="0.3"/>
    <row r="110" spans="2:7" ht="66" customHeight="1" thickBot="1" x14ac:dyDescent="0.3">
      <c r="B110" s="270" t="s">
        <v>374</v>
      </c>
      <c r="C110" s="271"/>
      <c r="D110" s="272"/>
      <c r="E110" s="112" t="s">
        <v>342</v>
      </c>
      <c r="F110" s="112" t="s">
        <v>343</v>
      </c>
      <c r="G110" s="113" t="s">
        <v>344</v>
      </c>
    </row>
    <row r="111" spans="2:7" ht="56.25" customHeight="1" x14ac:dyDescent="0.25">
      <c r="B111" s="114" t="s">
        <v>366</v>
      </c>
      <c r="C111" s="115" t="s">
        <v>40</v>
      </c>
      <c r="D111" s="91" t="s">
        <v>74</v>
      </c>
      <c r="E111" s="120">
        <f>+'EJECUCION NOVIEMBRE  2024'!W16</f>
        <v>100</v>
      </c>
      <c r="F111" s="120">
        <f>+'EJECUCION NOVIEMBRE  2024'!X16</f>
        <v>100</v>
      </c>
      <c r="G111" s="121">
        <f>+'EJECUCION NOVIEMBRE  2024'!Y16</f>
        <v>100</v>
      </c>
    </row>
    <row r="112" spans="2:7" ht="79.5" customHeight="1" x14ac:dyDescent="0.25">
      <c r="B112" s="116" t="s">
        <v>75</v>
      </c>
      <c r="C112" s="117" t="s">
        <v>40</v>
      </c>
      <c r="D112" s="92" t="s">
        <v>77</v>
      </c>
      <c r="E112" s="122" t="e">
        <f>+'EJECUCION NOVIEMBRE  2024'!#REF!</f>
        <v>#REF!</v>
      </c>
      <c r="F112" s="122" t="e">
        <f>+'EJECUCION NOVIEMBRE  2024'!#REF!</f>
        <v>#REF!</v>
      </c>
      <c r="G112" s="123" t="e">
        <f>+'EJECUCION NOVIEMBRE  2024'!#REF!</f>
        <v>#REF!</v>
      </c>
    </row>
    <row r="113" spans="2:7" ht="68.25" customHeight="1" x14ac:dyDescent="0.25">
      <c r="B113" s="116" t="s">
        <v>75</v>
      </c>
      <c r="C113" s="117" t="s">
        <v>63</v>
      </c>
      <c r="D113" s="92" t="s">
        <v>77</v>
      </c>
      <c r="E113" s="122">
        <f>+'EJECUCION NOVIEMBRE  2024'!W19</f>
        <v>91.50785663605582</v>
      </c>
      <c r="F113" s="122">
        <f>+'EJECUCION NOVIEMBRE  2024'!X19</f>
        <v>91.50785663605582</v>
      </c>
      <c r="G113" s="123">
        <f>+'EJECUCION NOVIEMBRE  2024'!Y19</f>
        <v>90.870396378035593</v>
      </c>
    </row>
    <row r="114" spans="2:7" ht="73.5" customHeight="1" x14ac:dyDescent="0.25">
      <c r="B114" s="116" t="s">
        <v>75</v>
      </c>
      <c r="C114" s="117" t="s">
        <v>63</v>
      </c>
      <c r="D114" s="92" t="s">
        <v>77</v>
      </c>
      <c r="E114" s="122" t="e">
        <f>+'EJECUCION NOVIEMBRE  2024'!#REF!</f>
        <v>#REF!</v>
      </c>
      <c r="F114" s="122" t="e">
        <f>+'EJECUCION NOVIEMBRE  2024'!#REF!</f>
        <v>#REF!</v>
      </c>
      <c r="G114" s="123" t="e">
        <f>+'EJECUCION NOVIEMBRE  2024'!#REF!</f>
        <v>#REF!</v>
      </c>
    </row>
    <row r="115" spans="2:7" ht="61.5" customHeight="1" thickBot="1" x14ac:dyDescent="0.3">
      <c r="B115" s="118" t="s">
        <v>81</v>
      </c>
      <c r="C115" s="119" t="s">
        <v>40</v>
      </c>
      <c r="D115" s="93" t="s">
        <v>83</v>
      </c>
      <c r="E115" s="124" t="e">
        <f>+'EJECUCION NOVIEMBRE  2024'!#REF!</f>
        <v>#REF!</v>
      </c>
      <c r="F115" s="124" t="e">
        <f>+'EJECUCION NOVIEMBRE  2024'!#REF!</f>
        <v>#REF!</v>
      </c>
      <c r="G115" s="125" t="e">
        <f>+'EJECUCION NOVIEMBRE  2024'!#REF!</f>
        <v>#REF!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opLeftCell="A37" zoomScale="90" zoomScaleNormal="90" workbookViewId="0">
      <selection activeCell="B5" sqref="B5"/>
    </sheetView>
  </sheetViews>
  <sheetFormatPr baseColWidth="10" defaultColWidth="11.42578125" defaultRowHeight="12" x14ac:dyDescent="0.2"/>
  <cols>
    <col min="1" max="2" width="6.28515625" style="129" customWidth="1"/>
    <col min="3" max="3" width="4.85546875" style="129" bestFit="1" customWidth="1"/>
    <col min="4" max="6" width="5.28515625" style="129" customWidth="1"/>
    <col min="7" max="7" width="5" style="129" customWidth="1"/>
    <col min="8" max="8" width="8.7109375" style="129" customWidth="1"/>
    <col min="9" max="9" width="5" style="129" customWidth="1"/>
    <col min="10" max="10" width="5.28515625" style="129" customWidth="1"/>
    <col min="11" max="11" width="32.7109375" style="129" customWidth="1"/>
    <col min="12" max="12" width="18.85546875" style="249" bestFit="1" customWidth="1"/>
    <col min="13" max="13" width="18.85546875" style="129" bestFit="1" customWidth="1"/>
    <col min="14" max="14" width="20.28515625" style="129" customWidth="1"/>
    <col min="15" max="15" width="19.85546875" style="129" customWidth="1"/>
    <col min="16" max="16" width="18.28515625" style="129" bestFit="1" customWidth="1"/>
    <col min="17" max="17" width="19.42578125" style="129" bestFit="1" customWidth="1"/>
    <col min="18" max="18" width="18.85546875" style="129" bestFit="1" customWidth="1"/>
    <col min="19" max="19" width="21.5703125" style="129" customWidth="1"/>
    <col min="20" max="20" width="19.28515625" style="129" customWidth="1"/>
    <col min="21" max="21" width="21.42578125" style="129" customWidth="1"/>
    <col min="22" max="22" width="19.85546875" style="129" customWidth="1"/>
    <col min="23" max="23" width="12.7109375" style="129" customWidth="1"/>
    <col min="24" max="25" width="11.7109375" style="129" customWidth="1"/>
    <col min="26" max="31" width="0" style="129" hidden="1" customWidth="1"/>
    <col min="32" max="16384" width="11.42578125" style="129"/>
  </cols>
  <sheetData>
    <row r="1" spans="2:26" x14ac:dyDescent="0.2">
      <c r="B1" s="128" t="s">
        <v>1</v>
      </c>
      <c r="C1" s="128" t="s">
        <v>1</v>
      </c>
      <c r="D1" s="128" t="s">
        <v>1</v>
      </c>
      <c r="E1" s="128" t="s">
        <v>1</v>
      </c>
      <c r="F1" s="128" t="s">
        <v>1</v>
      </c>
      <c r="G1" s="128" t="s">
        <v>1</v>
      </c>
      <c r="H1" s="128" t="s">
        <v>1</v>
      </c>
      <c r="I1" s="128" t="s">
        <v>1</v>
      </c>
      <c r="J1" s="128" t="s">
        <v>1</v>
      </c>
      <c r="K1" s="128" t="s">
        <v>1</v>
      </c>
      <c r="L1" s="239" t="s">
        <v>1</v>
      </c>
      <c r="M1" s="128" t="s">
        <v>1</v>
      </c>
      <c r="N1" s="128" t="s">
        <v>1</v>
      </c>
      <c r="O1" s="128" t="s">
        <v>1</v>
      </c>
      <c r="P1" s="128" t="s">
        <v>1</v>
      </c>
      <c r="Q1" s="128" t="s">
        <v>1</v>
      </c>
      <c r="R1" s="128" t="s">
        <v>1</v>
      </c>
      <c r="S1" s="128" t="s">
        <v>1</v>
      </c>
      <c r="T1" s="128" t="s">
        <v>1</v>
      </c>
      <c r="U1" s="128" t="s">
        <v>1</v>
      </c>
      <c r="V1" s="128" t="s">
        <v>1</v>
      </c>
    </row>
    <row r="2" spans="2:26" ht="14.25" x14ac:dyDescent="0.2">
      <c r="B2" s="306" t="s">
        <v>347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130"/>
    </row>
    <row r="3" spans="2:26" ht="14.25" x14ac:dyDescent="0.2">
      <c r="B3" s="306" t="s">
        <v>348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131"/>
    </row>
    <row r="4" spans="2:26" ht="14.25" x14ac:dyDescent="0.2">
      <c r="B4" s="306" t="s">
        <v>414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130" t="str">
        <f>+TRIM(B4)</f>
        <v>Ejecución Presupuestal Acumulada a 30 de Noviembre 2024</v>
      </c>
    </row>
    <row r="5" spans="2:26" ht="15" thickBot="1" x14ac:dyDescent="0.25">
      <c r="B5" s="132" t="s">
        <v>1</v>
      </c>
      <c r="C5" s="132" t="s">
        <v>1</v>
      </c>
      <c r="D5" s="132" t="s">
        <v>1</v>
      </c>
      <c r="E5" s="132" t="s">
        <v>1</v>
      </c>
      <c r="F5" s="132" t="s">
        <v>1</v>
      </c>
      <c r="G5" s="132" t="s">
        <v>1</v>
      </c>
      <c r="H5" s="132" t="s">
        <v>1</v>
      </c>
      <c r="I5" s="132" t="s">
        <v>1</v>
      </c>
      <c r="J5" s="132" t="s">
        <v>1</v>
      </c>
      <c r="K5" s="132" t="s">
        <v>1</v>
      </c>
      <c r="L5" s="240" t="s">
        <v>1</v>
      </c>
      <c r="M5" s="132" t="s">
        <v>1</v>
      </c>
      <c r="N5" s="132" t="s">
        <v>1</v>
      </c>
      <c r="O5" s="132" t="s">
        <v>1</v>
      </c>
      <c r="P5" s="132" t="s">
        <v>1</v>
      </c>
      <c r="Q5" s="132" t="s">
        <v>1</v>
      </c>
      <c r="R5" s="132" t="s">
        <v>1</v>
      </c>
      <c r="S5" s="132" t="s">
        <v>1</v>
      </c>
      <c r="T5" s="132" t="s">
        <v>1</v>
      </c>
      <c r="U5" s="132" t="s">
        <v>1</v>
      </c>
      <c r="V5" s="132" t="s">
        <v>1</v>
      </c>
      <c r="W5" s="133"/>
      <c r="X5" s="133"/>
      <c r="Y5" s="133"/>
    </row>
    <row r="6" spans="2:26" ht="39" customHeight="1" thickBot="1" x14ac:dyDescent="0.25">
      <c r="B6" s="169" t="s">
        <v>9</v>
      </c>
      <c r="C6" s="170" t="s">
        <v>10</v>
      </c>
      <c r="D6" s="170" t="s">
        <v>11</v>
      </c>
      <c r="E6" s="170" t="s">
        <v>12</v>
      </c>
      <c r="F6" s="170" t="s">
        <v>13</v>
      </c>
      <c r="G6" s="170" t="s">
        <v>14</v>
      </c>
      <c r="H6" s="170" t="s">
        <v>17</v>
      </c>
      <c r="I6" s="170" t="s">
        <v>18</v>
      </c>
      <c r="J6" s="170" t="s">
        <v>19</v>
      </c>
      <c r="K6" s="170" t="s">
        <v>20</v>
      </c>
      <c r="L6" s="241" t="s">
        <v>21</v>
      </c>
      <c r="M6" s="170" t="s">
        <v>22</v>
      </c>
      <c r="N6" s="170" t="s">
        <v>23</v>
      </c>
      <c r="O6" s="172" t="s">
        <v>24</v>
      </c>
      <c r="P6" s="170" t="s">
        <v>25</v>
      </c>
      <c r="Q6" s="170" t="s">
        <v>26</v>
      </c>
      <c r="R6" s="170" t="s">
        <v>27</v>
      </c>
      <c r="S6" s="171" t="s">
        <v>28</v>
      </c>
      <c r="T6" s="173" t="s">
        <v>29</v>
      </c>
      <c r="U6" s="170" t="s">
        <v>30</v>
      </c>
      <c r="V6" s="174" t="s">
        <v>31</v>
      </c>
      <c r="W6" s="176" t="s">
        <v>342</v>
      </c>
      <c r="X6" s="175" t="s">
        <v>343</v>
      </c>
      <c r="Y6" s="177" t="s">
        <v>344</v>
      </c>
    </row>
    <row r="7" spans="2:26" ht="24" customHeight="1" x14ac:dyDescent="0.2">
      <c r="B7" s="190" t="s">
        <v>35</v>
      </c>
      <c r="C7" s="191" t="s">
        <v>379</v>
      </c>
      <c r="D7" s="191" t="s">
        <v>379</v>
      </c>
      <c r="E7" s="191" t="s">
        <v>379</v>
      </c>
      <c r="F7" s="191"/>
      <c r="G7" s="134"/>
      <c r="H7" s="134" t="s">
        <v>38</v>
      </c>
      <c r="I7" s="134">
        <v>10</v>
      </c>
      <c r="J7" s="134" t="s">
        <v>40</v>
      </c>
      <c r="K7" s="192" t="str">
        <f>+'Datos Iniciales'!O5</f>
        <v>SALARIO</v>
      </c>
      <c r="L7" s="242">
        <f>+'Datos Iniciales'!P5</f>
        <v>20387030639</v>
      </c>
      <c r="M7" s="201">
        <f>+'Datos Iniciales'!Q5</f>
        <v>647000000</v>
      </c>
      <c r="N7" s="201">
        <f>+'Datos Iniciales'!R5</f>
        <v>727700000</v>
      </c>
      <c r="O7" s="201">
        <f>+'Datos Iniciales'!S5</f>
        <v>20306330639</v>
      </c>
      <c r="P7" s="201">
        <f>+'Datos Iniciales'!T5</f>
        <v>0</v>
      </c>
      <c r="Q7" s="201">
        <f>+'Datos Iniciales'!U5</f>
        <v>20306330639</v>
      </c>
      <c r="R7" s="201">
        <f>+'Datos Iniciales'!V5</f>
        <v>0</v>
      </c>
      <c r="S7" s="201">
        <f>+'Datos Iniciales'!W5</f>
        <v>20006960992</v>
      </c>
      <c r="T7" s="201">
        <f>+'Datos Iniciales'!X5</f>
        <v>20006960992</v>
      </c>
      <c r="U7" s="201">
        <f>+'Datos Iniciales'!Y5</f>
        <v>20003924213</v>
      </c>
      <c r="V7" s="201">
        <f>+'Datos Iniciales'!Z5</f>
        <v>20003924213</v>
      </c>
      <c r="W7" s="158">
        <f t="shared" ref="W7:W8" si="0">+S7/O7*100</f>
        <v>98.525732431318559</v>
      </c>
      <c r="X7" s="158">
        <f>+T7/O7*100</f>
        <v>98.525732431318559</v>
      </c>
      <c r="Y7" s="159">
        <f t="shared" ref="Y7" si="1">+V7/O7*100</f>
        <v>98.51077759258385</v>
      </c>
    </row>
    <row r="8" spans="2:26" ht="22.5" x14ac:dyDescent="0.2">
      <c r="B8" s="193" t="s">
        <v>35</v>
      </c>
      <c r="C8" s="188" t="s">
        <v>379</v>
      </c>
      <c r="D8" s="188" t="s">
        <v>379</v>
      </c>
      <c r="E8" s="188" t="s">
        <v>382</v>
      </c>
      <c r="F8" s="188"/>
      <c r="G8" s="135"/>
      <c r="H8" s="135" t="s">
        <v>38</v>
      </c>
      <c r="I8" s="135">
        <v>10</v>
      </c>
      <c r="J8" s="135" t="s">
        <v>40</v>
      </c>
      <c r="K8" s="189" t="str">
        <f>+'Datos Iniciales'!O6</f>
        <v>CONTRIBUCIONES INHERENTES A LA NÓMINA</v>
      </c>
      <c r="L8" s="243">
        <f>+'Datos Iniciales'!P6</f>
        <v>7249438347</v>
      </c>
      <c r="M8" s="202">
        <f>+'Datos Iniciales'!Q6</f>
        <v>659000000</v>
      </c>
      <c r="N8" s="202">
        <f>+'Datos Iniciales'!R6</f>
        <v>0</v>
      </c>
      <c r="O8" s="202">
        <f>+'Datos Iniciales'!S6</f>
        <v>7908438347</v>
      </c>
      <c r="P8" s="202">
        <f>+'Datos Iniciales'!T6</f>
        <v>0</v>
      </c>
      <c r="Q8" s="202">
        <f>+'Datos Iniciales'!U6</f>
        <v>7908438347</v>
      </c>
      <c r="R8" s="202">
        <f>+'Datos Iniciales'!V6</f>
        <v>0</v>
      </c>
      <c r="S8" s="202">
        <f>+'Datos Iniciales'!W6</f>
        <v>7043077283</v>
      </c>
      <c r="T8" s="202">
        <f>+'Datos Iniciales'!X6</f>
        <v>7043077283</v>
      </c>
      <c r="U8" s="202">
        <f>+'Datos Iniciales'!Y6</f>
        <v>6953181383</v>
      </c>
      <c r="V8" s="202">
        <f>+'Datos Iniciales'!Z6</f>
        <v>6953181383</v>
      </c>
      <c r="W8" s="160">
        <f t="shared" si="0"/>
        <v>89.057750392297521</v>
      </c>
      <c r="X8" s="160">
        <f t="shared" ref="X8" si="2">+T8/O8*100</f>
        <v>89.057750392297521</v>
      </c>
      <c r="Y8" s="161">
        <f t="shared" ref="Y8" si="3">+V8/O8*100</f>
        <v>87.921041777326764</v>
      </c>
    </row>
    <row r="9" spans="2:26" ht="23.25" thickBot="1" x14ac:dyDescent="0.25">
      <c r="B9" s="194" t="s">
        <v>35</v>
      </c>
      <c r="C9" s="195" t="s">
        <v>379</v>
      </c>
      <c r="D9" s="195" t="s">
        <v>379</v>
      </c>
      <c r="E9" s="195" t="s">
        <v>385</v>
      </c>
      <c r="F9" s="195"/>
      <c r="G9" s="136"/>
      <c r="H9" s="136" t="s">
        <v>38</v>
      </c>
      <c r="I9" s="136">
        <v>10</v>
      </c>
      <c r="J9" s="136" t="s">
        <v>40</v>
      </c>
      <c r="K9" s="196" t="str">
        <f>+'Datos Iniciales'!O7</f>
        <v>REMUNERACIONES NO CONSTITUTIVAS DE FACTOR SALARIAL</v>
      </c>
      <c r="L9" s="244">
        <f>+'Datos Iniciales'!P7</f>
        <v>2424164013</v>
      </c>
      <c r="M9" s="203">
        <f>+'Datos Iniciales'!Q7</f>
        <v>1397700000</v>
      </c>
      <c r="N9" s="203">
        <f>+'Datos Iniciales'!R7</f>
        <v>0</v>
      </c>
      <c r="O9" s="203">
        <f>+'Datos Iniciales'!S7</f>
        <v>3821864013</v>
      </c>
      <c r="P9" s="203">
        <f>+'Datos Iniciales'!T7</f>
        <v>0</v>
      </c>
      <c r="Q9" s="203">
        <f>+'Datos Iniciales'!U7</f>
        <v>3821864013</v>
      </c>
      <c r="R9" s="203">
        <f>+'Datos Iniciales'!V7</f>
        <v>0</v>
      </c>
      <c r="S9" s="203">
        <f>+'Datos Iniciales'!W7</f>
        <v>3226631785</v>
      </c>
      <c r="T9" s="203">
        <f>+'Datos Iniciales'!X7</f>
        <v>3226631785</v>
      </c>
      <c r="U9" s="203">
        <f>+'Datos Iniciales'!Y7</f>
        <v>3226631785</v>
      </c>
      <c r="V9" s="203">
        <f>+'Datos Iniciales'!Z7</f>
        <v>3226631785</v>
      </c>
      <c r="W9" s="162">
        <f t="shared" ref="W9" si="4">+S9/O9*100</f>
        <v>84.425604208435246</v>
      </c>
      <c r="X9" s="162">
        <f t="shared" ref="X9" si="5">+T9/O9*100</f>
        <v>84.425604208435246</v>
      </c>
      <c r="Y9" s="163">
        <f t="shared" ref="Y9" si="6">+V9/O9*100</f>
        <v>84.425604208435246</v>
      </c>
    </row>
    <row r="10" spans="2:26" ht="15.75" customHeight="1" thickBot="1" x14ac:dyDescent="0.25">
      <c r="B10" s="137"/>
      <c r="C10" s="137"/>
      <c r="D10" s="137"/>
      <c r="E10" s="137"/>
      <c r="F10" s="137"/>
      <c r="G10" s="137"/>
      <c r="H10" s="137"/>
      <c r="I10" s="137"/>
      <c r="J10" s="137"/>
      <c r="K10" s="138"/>
      <c r="L10" s="245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64"/>
      <c r="X10" s="164"/>
      <c r="Y10" s="164"/>
    </row>
    <row r="11" spans="2:26" ht="24" customHeight="1" thickBot="1" x14ac:dyDescent="0.25">
      <c r="B11" s="226" t="s">
        <v>35</v>
      </c>
      <c r="C11" s="227" t="s">
        <v>382</v>
      </c>
      <c r="D11" s="227" t="s">
        <v>379</v>
      </c>
      <c r="E11" s="227"/>
      <c r="F11" s="228"/>
      <c r="G11" s="228"/>
      <c r="H11" s="228" t="s">
        <v>38</v>
      </c>
      <c r="I11" s="228">
        <v>10</v>
      </c>
      <c r="J11" s="228" t="s">
        <v>40</v>
      </c>
      <c r="K11" s="229" t="str">
        <f>+'Datos Iniciales'!O8</f>
        <v>ADQUISICIÓN DE BIENES  Y SERVICIOS</v>
      </c>
      <c r="L11" s="246">
        <f>+'Datos Iniciales'!P8</f>
        <v>2978155287</v>
      </c>
      <c r="M11" s="230">
        <f>+'Datos Iniciales'!Q8</f>
        <v>0</v>
      </c>
      <c r="N11" s="230">
        <f>+'Datos Iniciales'!R8</f>
        <v>6979529</v>
      </c>
      <c r="O11" s="230">
        <f>+'Datos Iniciales'!S8</f>
        <v>2971175758</v>
      </c>
      <c r="P11" s="230">
        <f>+'Datos Iniciales'!T8</f>
        <v>0</v>
      </c>
      <c r="Q11" s="230">
        <f>+'Datos Iniciales'!U8</f>
        <v>2915863312.9899998</v>
      </c>
      <c r="R11" s="230">
        <f>+'Datos Iniciales'!V8</f>
        <v>55312445.009999998</v>
      </c>
      <c r="S11" s="230">
        <f>+'Datos Iniciales'!W8</f>
        <v>2872123107.4299998</v>
      </c>
      <c r="T11" s="230">
        <f>+'Datos Iniciales'!X8</f>
        <v>2546161258.52</v>
      </c>
      <c r="U11" s="230">
        <f>+'Datos Iniciales'!Y8</f>
        <v>2537898591.52</v>
      </c>
      <c r="V11" s="230">
        <f>+'Datos Iniciales'!Z8</f>
        <v>2537898591.52</v>
      </c>
      <c r="W11" s="231">
        <f>+S11/O11*100</f>
        <v>96.666213693239214</v>
      </c>
      <c r="X11" s="232">
        <f t="shared" ref="X11" si="7">+T11/O11*100</f>
        <v>85.695410366228501</v>
      </c>
      <c r="Y11" s="233">
        <f t="shared" ref="Y11" si="8">+V11/O11*100</f>
        <v>85.417316181535696</v>
      </c>
    </row>
    <row r="12" spans="2:26" ht="15.75" customHeight="1" thickBot="1" x14ac:dyDescent="0.25">
      <c r="B12" s="137"/>
      <c r="C12" s="137"/>
      <c r="D12" s="137"/>
      <c r="E12" s="137"/>
      <c r="F12" s="137"/>
      <c r="G12" s="137"/>
      <c r="H12" s="137"/>
      <c r="I12" s="137"/>
      <c r="J12" s="137"/>
      <c r="K12" s="138"/>
      <c r="L12" s="245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64"/>
      <c r="X12" s="164"/>
      <c r="Y12" s="164"/>
    </row>
    <row r="13" spans="2:26" ht="18.75" customHeight="1" x14ac:dyDescent="0.2">
      <c r="B13" s="190" t="s">
        <v>35</v>
      </c>
      <c r="C13" s="237" t="s">
        <v>385</v>
      </c>
      <c r="D13" s="237" t="s">
        <v>388</v>
      </c>
      <c r="E13" s="237" t="s">
        <v>382</v>
      </c>
      <c r="F13" s="237" t="s">
        <v>389</v>
      </c>
      <c r="G13" s="134"/>
      <c r="H13" s="191" t="s">
        <v>38</v>
      </c>
      <c r="I13" s="191" t="s">
        <v>39</v>
      </c>
      <c r="J13" s="191" t="s">
        <v>40</v>
      </c>
      <c r="K13" s="192" t="str">
        <f>+'Datos Iniciales'!O9</f>
        <v>MESADAS PENSIONALES (DE PENSIONES)</v>
      </c>
      <c r="L13" s="242">
        <f>+'Datos Iniciales'!P9</f>
        <v>302499465</v>
      </c>
      <c r="M13" s="201">
        <f>+'Datos Iniciales'!Q9</f>
        <v>13500000</v>
      </c>
      <c r="N13" s="201">
        <f>+'Datos Iniciales'!R9</f>
        <v>0</v>
      </c>
      <c r="O13" s="201">
        <f>+'Datos Iniciales'!S9</f>
        <v>315999465</v>
      </c>
      <c r="P13" s="201">
        <f>+'Datos Iniciales'!T9</f>
        <v>0</v>
      </c>
      <c r="Q13" s="201">
        <f>+'Datos Iniciales'!U9</f>
        <v>315999465</v>
      </c>
      <c r="R13" s="201">
        <f>+'Datos Iniciales'!V9</f>
        <v>0</v>
      </c>
      <c r="S13" s="201">
        <f>+'Datos Iniciales'!W9</f>
        <v>313383211</v>
      </c>
      <c r="T13" s="201">
        <f>+'Datos Iniciales'!X9</f>
        <v>313383211</v>
      </c>
      <c r="U13" s="201">
        <f>+'Datos Iniciales'!Y9</f>
        <v>313383211</v>
      </c>
      <c r="V13" s="201">
        <f>+'Datos Iniciales'!Z9</f>
        <v>313383211</v>
      </c>
      <c r="W13" s="158">
        <f t="shared" ref="W13:W15" si="9">+S13/O13*100</f>
        <v>99.172070117270607</v>
      </c>
      <c r="X13" s="158">
        <f t="shared" ref="X13:X15" si="10">+T13/O13*100</f>
        <v>99.172070117270607</v>
      </c>
      <c r="Y13" s="159">
        <f t="shared" ref="Y13:Y15" si="11">+V13/O13*100</f>
        <v>99.172070117270607</v>
      </c>
    </row>
    <row r="14" spans="2:26" ht="33.75" x14ac:dyDescent="0.2">
      <c r="B14" s="193" t="s">
        <v>35</v>
      </c>
      <c r="C14" s="236" t="s">
        <v>385</v>
      </c>
      <c r="D14" s="236" t="s">
        <v>388</v>
      </c>
      <c r="E14" s="236" t="s">
        <v>382</v>
      </c>
      <c r="F14" s="236" t="s">
        <v>392</v>
      </c>
      <c r="G14" s="135"/>
      <c r="H14" s="188" t="s">
        <v>38</v>
      </c>
      <c r="I14" s="188">
        <v>10</v>
      </c>
      <c r="J14" s="188" t="s">
        <v>40</v>
      </c>
      <c r="K14" s="189" t="str">
        <f>+'Datos Iniciales'!O10</f>
        <v>INCAPACIDADES Y LICENCIAS DE MATERNIDAD Y PATERNIDAD (NO DE PENSIONES)</v>
      </c>
      <c r="L14" s="243">
        <f>+'Datos Iniciales'!P10</f>
        <v>89997280</v>
      </c>
      <c r="M14" s="202">
        <f>+'Datos Iniciales'!Q10</f>
        <v>59500000</v>
      </c>
      <c r="N14" s="202">
        <f>+'Datos Iniciales'!R10</f>
        <v>0</v>
      </c>
      <c r="O14" s="202">
        <f>+'Datos Iniciales'!S10</f>
        <v>149497280</v>
      </c>
      <c r="P14" s="202">
        <f>+'Datos Iniciales'!T10</f>
        <v>0</v>
      </c>
      <c r="Q14" s="202">
        <f>+'Datos Iniciales'!U10</f>
        <v>149497280</v>
      </c>
      <c r="R14" s="202">
        <f>+'Datos Iniciales'!V10</f>
        <v>0</v>
      </c>
      <c r="S14" s="202">
        <f>+'Datos Iniciales'!W10</f>
        <v>59541730</v>
      </c>
      <c r="T14" s="202">
        <f>+'Datos Iniciales'!X10</f>
        <v>59541730</v>
      </c>
      <c r="U14" s="202">
        <f>+'Datos Iniciales'!Y10</f>
        <v>59541730</v>
      </c>
      <c r="V14" s="202">
        <f>+'Datos Iniciales'!Z10</f>
        <v>59541730</v>
      </c>
      <c r="W14" s="160">
        <f t="shared" si="9"/>
        <v>39.827968776421883</v>
      </c>
      <c r="X14" s="160">
        <f t="shared" si="10"/>
        <v>39.827968776421883</v>
      </c>
      <c r="Y14" s="161">
        <f t="shared" si="11"/>
        <v>39.827968776421883</v>
      </c>
    </row>
    <row r="15" spans="2:26" ht="24" customHeight="1" x14ac:dyDescent="0.2">
      <c r="B15" s="193" t="s">
        <v>35</v>
      </c>
      <c r="C15" s="236" t="s">
        <v>385</v>
      </c>
      <c r="D15" s="236" t="s">
        <v>39</v>
      </c>
      <c r="E15" s="236"/>
      <c r="F15" s="236"/>
      <c r="G15" s="135"/>
      <c r="H15" s="188" t="s">
        <v>38</v>
      </c>
      <c r="I15" s="188" t="s">
        <v>39</v>
      </c>
      <c r="J15" s="188" t="s">
        <v>40</v>
      </c>
      <c r="K15" s="189" t="str">
        <f>+'Datos Iniciales'!O11</f>
        <v>SENTENCIAS Y CONCILIACIONES</v>
      </c>
      <c r="L15" s="243">
        <f>+'Datos Iniciales'!P11</f>
        <v>170685683</v>
      </c>
      <c r="M15" s="202">
        <f>+'Datos Iniciales'!Q11</f>
        <v>0</v>
      </c>
      <c r="N15" s="202">
        <f>+'Datos Iniciales'!R11</f>
        <v>0</v>
      </c>
      <c r="O15" s="202">
        <f>+'Datos Iniciales'!S11</f>
        <v>170685683</v>
      </c>
      <c r="P15" s="202">
        <f>+'Datos Iniciales'!T11</f>
        <v>0</v>
      </c>
      <c r="Q15" s="202">
        <f>+'Datos Iniciales'!U11</f>
        <v>13855208.939999999</v>
      </c>
      <c r="R15" s="202">
        <f>+'Datos Iniciales'!V11</f>
        <v>156830474.06</v>
      </c>
      <c r="S15" s="202">
        <f>+'Datos Iniciales'!W11</f>
        <v>13460180.98</v>
      </c>
      <c r="T15" s="202">
        <f>+'Datos Iniciales'!X11</f>
        <v>13460180.98</v>
      </c>
      <c r="U15" s="202">
        <f>+'Datos Iniciales'!Y11</f>
        <v>13460180.98</v>
      </c>
      <c r="V15" s="202">
        <f>+'Datos Iniciales'!Z11</f>
        <v>13460180.98</v>
      </c>
      <c r="W15" s="160">
        <f t="shared" si="9"/>
        <v>7.8859461106647126</v>
      </c>
      <c r="X15" s="160">
        <f t="shared" si="10"/>
        <v>7.8859461106647126</v>
      </c>
      <c r="Y15" s="161">
        <f t="shared" si="11"/>
        <v>7.8859461106647126</v>
      </c>
    </row>
    <row r="16" spans="2:26" ht="29.25" customHeight="1" x14ac:dyDescent="0.2">
      <c r="B16" s="193" t="s">
        <v>35</v>
      </c>
      <c r="C16" s="236" t="s">
        <v>394</v>
      </c>
      <c r="D16" s="236" t="s">
        <v>379</v>
      </c>
      <c r="E16" s="236"/>
      <c r="F16" s="236"/>
      <c r="G16" s="135"/>
      <c r="H16" s="188" t="s">
        <v>38</v>
      </c>
      <c r="I16" s="188">
        <v>10</v>
      </c>
      <c r="J16" s="225" t="s">
        <v>40</v>
      </c>
      <c r="K16" s="189" t="str">
        <f>+'Datos Iniciales'!O12</f>
        <v>IMPUESTOS</v>
      </c>
      <c r="L16" s="243">
        <f>+'Datos Iniciales'!P12</f>
        <v>52887671</v>
      </c>
      <c r="M16" s="202">
        <f>+'Datos Iniciales'!Q12</f>
        <v>6979529</v>
      </c>
      <c r="N16" s="202">
        <f>+'Datos Iniciales'!R12</f>
        <v>0</v>
      </c>
      <c r="O16" s="202">
        <f>+'Datos Iniciales'!S12</f>
        <v>59867200</v>
      </c>
      <c r="P16" s="202">
        <f>+'Datos Iniciales'!T12</f>
        <v>0</v>
      </c>
      <c r="Q16" s="202">
        <f>+'Datos Iniciales'!U12</f>
        <v>59867200</v>
      </c>
      <c r="R16" s="202">
        <f>+'Datos Iniciales'!V12</f>
        <v>0</v>
      </c>
      <c r="S16" s="202">
        <f>+'Datos Iniciales'!W12</f>
        <v>59867200</v>
      </c>
      <c r="T16" s="202">
        <f>+'Datos Iniciales'!X12</f>
        <v>59867200</v>
      </c>
      <c r="U16" s="202">
        <f>+'Datos Iniciales'!Y12</f>
        <v>59867200</v>
      </c>
      <c r="V16" s="202">
        <f>+'Datos Iniciales'!Z12</f>
        <v>59867200</v>
      </c>
      <c r="W16" s="160">
        <f t="shared" ref="W16:W20" si="12">+S16/O16*100</f>
        <v>100</v>
      </c>
      <c r="X16" s="160">
        <f t="shared" ref="X16:X20" si="13">+T16/O16*100</f>
        <v>100</v>
      </c>
      <c r="Y16" s="161">
        <f t="shared" ref="Y16:Y20" si="14">+V16/O16*100</f>
        <v>100</v>
      </c>
    </row>
    <row r="17" spans="2:25" ht="29.25" customHeight="1" thickBot="1" x14ac:dyDescent="0.25">
      <c r="B17" s="235" t="s">
        <v>35</v>
      </c>
      <c r="C17" s="238" t="s">
        <v>394</v>
      </c>
      <c r="D17" s="238" t="s">
        <v>388</v>
      </c>
      <c r="E17" s="238" t="s">
        <v>379</v>
      </c>
      <c r="F17" s="238"/>
      <c r="G17" s="136"/>
      <c r="H17" s="195" t="s">
        <v>38</v>
      </c>
      <c r="I17" s="195">
        <v>11</v>
      </c>
      <c r="J17" s="234" t="s">
        <v>63</v>
      </c>
      <c r="K17" s="196" t="str">
        <f>+'Datos Iniciales'!O13</f>
        <v>CUOTA DE FISCALIZACIÓN Y AUDITAJE</v>
      </c>
      <c r="L17" s="244">
        <f>+'Datos Iniciales'!P13</f>
        <v>116865400</v>
      </c>
      <c r="M17" s="203">
        <f>+'Datos Iniciales'!Q13</f>
        <v>0</v>
      </c>
      <c r="N17" s="203">
        <f>+'Datos Iniciales'!R13</f>
        <v>0</v>
      </c>
      <c r="O17" s="203">
        <f>+'Datos Iniciales'!S13</f>
        <v>116865400</v>
      </c>
      <c r="P17" s="203">
        <f>+'Datos Iniciales'!T13</f>
        <v>0</v>
      </c>
      <c r="Q17" s="203">
        <f>+'Datos Iniciales'!U13</f>
        <v>94742384</v>
      </c>
      <c r="R17" s="203">
        <f>+'Datos Iniciales'!V13</f>
        <v>22123016</v>
      </c>
      <c r="S17" s="203">
        <f>+'Datos Iniciales'!W13</f>
        <v>94742384</v>
      </c>
      <c r="T17" s="203">
        <f>+'Datos Iniciales'!X13</f>
        <v>94742384</v>
      </c>
      <c r="U17" s="203">
        <f>+'Datos Iniciales'!Y13</f>
        <v>94742384</v>
      </c>
      <c r="V17" s="203">
        <f>+'Datos Iniciales'!Z13</f>
        <v>94742384</v>
      </c>
      <c r="W17" s="162">
        <f t="shared" ref="W17" si="15">+S17/O17*100</f>
        <v>81.069661336888416</v>
      </c>
      <c r="X17" s="162">
        <f t="shared" ref="X17" si="16">+T17/O17*100</f>
        <v>81.069661336888416</v>
      </c>
      <c r="Y17" s="163">
        <f t="shared" ref="Y17" si="17">+V17/O17*100</f>
        <v>81.069661336888416</v>
      </c>
    </row>
    <row r="18" spans="2:25" ht="29.25" customHeight="1" thickBot="1" x14ac:dyDescent="0.25">
      <c r="B18" s="222"/>
      <c r="C18" s="222"/>
      <c r="D18" s="222"/>
      <c r="E18" s="222"/>
      <c r="F18" s="140"/>
      <c r="G18" s="140"/>
      <c r="H18" s="222"/>
      <c r="I18" s="222"/>
      <c r="J18" s="222"/>
      <c r="K18" s="223"/>
      <c r="L18" s="247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168"/>
      <c r="X18" s="168"/>
      <c r="Y18" s="168"/>
    </row>
    <row r="19" spans="2:25" ht="34.5" thickBot="1" x14ac:dyDescent="0.25">
      <c r="B19" s="190" t="str">
        <f>+'Datos Iniciales'!D14</f>
        <v>C</v>
      </c>
      <c r="C19" s="191" t="str">
        <f>+'Datos Iniciales'!E14</f>
        <v>0505</v>
      </c>
      <c r="D19" s="191" t="str">
        <f>+'Datos Iniciales'!F14</f>
        <v>1000</v>
      </c>
      <c r="E19" s="191" t="str">
        <f>+'Datos Iniciales'!G14</f>
        <v>5</v>
      </c>
      <c r="F19" s="134" t="str">
        <f>+'Datos Iniciales'!H14</f>
        <v>53105B</v>
      </c>
      <c r="G19" s="134"/>
      <c r="H19" s="191" t="str">
        <f>+'Datos Iniciales'!L14</f>
        <v>Nación</v>
      </c>
      <c r="I19" s="191" t="str">
        <f>+'Datos Iniciales'!M14</f>
        <v>10</v>
      </c>
      <c r="J19" s="191" t="str">
        <f>+'Datos Iniciales'!N14</f>
        <v>CSF</v>
      </c>
      <c r="K19" s="192" t="str">
        <f>+'Datos Iniciales'!O14</f>
        <v>5. CONVERGENCIA REGIONAL / B. ENTIDADES PÚBLICAS TERRITORIALES Y NACIONALES FORTALECIDAS</v>
      </c>
      <c r="L19" s="242">
        <f>+'Datos Iniciales'!P14</f>
        <v>3777772292</v>
      </c>
      <c r="M19" s="201">
        <f>+'Datos Iniciales'!Q14</f>
        <v>0</v>
      </c>
      <c r="N19" s="201">
        <f>+'Datos Iniciales'!R14</f>
        <v>0</v>
      </c>
      <c r="O19" s="201">
        <f>+'Datos Iniciales'!S14</f>
        <v>3777772292</v>
      </c>
      <c r="P19" s="201">
        <f>+'Datos Iniciales'!T14</f>
        <v>0</v>
      </c>
      <c r="Q19" s="201">
        <f>+'Datos Iniciales'!U14</f>
        <v>3773634476</v>
      </c>
      <c r="R19" s="201">
        <f>+'Datos Iniciales'!V14</f>
        <v>4137816</v>
      </c>
      <c r="S19" s="201">
        <f>+'Datos Iniciales'!W14</f>
        <v>3456958453</v>
      </c>
      <c r="T19" s="201">
        <f>+'Datos Iniciales'!X14</f>
        <v>3456958453</v>
      </c>
      <c r="U19" s="201">
        <f>+'Datos Iniciales'!Y14</f>
        <v>3432876656</v>
      </c>
      <c r="V19" s="201">
        <f>+'Datos Iniciales'!Z14</f>
        <v>3432876656</v>
      </c>
      <c r="W19" s="158">
        <f t="shared" si="12"/>
        <v>91.50785663605582</v>
      </c>
      <c r="X19" s="158">
        <f t="shared" si="13"/>
        <v>91.50785663605582</v>
      </c>
      <c r="Y19" s="159">
        <f t="shared" si="14"/>
        <v>90.870396378035593</v>
      </c>
    </row>
    <row r="20" spans="2:25" ht="34.5" thickBot="1" x14ac:dyDescent="0.25">
      <c r="B20" s="190" t="str">
        <f>+'Datos Iniciales'!D15</f>
        <v>C</v>
      </c>
      <c r="C20" s="191" t="str">
        <f>+'Datos Iniciales'!E15</f>
        <v>0505</v>
      </c>
      <c r="D20" s="191" t="str">
        <f>+'Datos Iniciales'!F15</f>
        <v>1000</v>
      </c>
      <c r="E20" s="191" t="str">
        <f>+'Datos Iniciales'!G15</f>
        <v>5</v>
      </c>
      <c r="F20" s="134" t="str">
        <f>+'Datos Iniciales'!H15</f>
        <v>53105B</v>
      </c>
      <c r="G20" s="134"/>
      <c r="H20" s="191" t="str">
        <f>+'Datos Iniciales'!L15</f>
        <v>Nación</v>
      </c>
      <c r="I20" s="191" t="str">
        <f>+'Datos Iniciales'!M15</f>
        <v>11</v>
      </c>
      <c r="J20" s="191" t="str">
        <f>+'Datos Iniciales'!N15</f>
        <v>CSF</v>
      </c>
      <c r="K20" s="189" t="str">
        <f>+'Datos Iniciales'!O15</f>
        <v>5. CONVERGENCIA REGIONAL / B. ENTIDADES PÚBLICAS TERRITORIALES Y NACIONALES FORTALECIDAS</v>
      </c>
      <c r="L20" s="243">
        <f>+'Datos Iniciales'!P15</f>
        <v>0</v>
      </c>
      <c r="M20" s="202">
        <f>+'Datos Iniciales'!Q15</f>
        <v>1061420000</v>
      </c>
      <c r="N20" s="202">
        <f>+'Datos Iniciales'!R15</f>
        <v>140865604</v>
      </c>
      <c r="O20" s="202">
        <f>+'Datos Iniciales'!S15</f>
        <v>920554396</v>
      </c>
      <c r="P20" s="202">
        <f>+'Datos Iniciales'!T15</f>
        <v>0</v>
      </c>
      <c r="Q20" s="202">
        <f>+'Datos Iniciales'!U15</f>
        <v>880887728</v>
      </c>
      <c r="R20" s="202">
        <f>+'Datos Iniciales'!V15</f>
        <v>39666668</v>
      </c>
      <c r="S20" s="202">
        <f>+'Datos Iniciales'!W15</f>
        <v>880887728</v>
      </c>
      <c r="T20" s="202">
        <f>+'Datos Iniciales'!X15</f>
        <v>880887728</v>
      </c>
      <c r="U20" s="202">
        <f>+'Datos Iniciales'!Y15</f>
        <v>876349328</v>
      </c>
      <c r="V20" s="202">
        <f>+'Datos Iniciales'!Z15</f>
        <v>876349328</v>
      </c>
      <c r="W20" s="160">
        <f t="shared" si="12"/>
        <v>95.691002272939002</v>
      </c>
      <c r="X20" s="160">
        <f t="shared" si="13"/>
        <v>95.691002272939002</v>
      </c>
      <c r="Y20" s="161">
        <f t="shared" si="14"/>
        <v>95.197995013431012</v>
      </c>
    </row>
    <row r="21" spans="2:25" ht="34.5" thickBot="1" x14ac:dyDescent="0.25">
      <c r="B21" s="190" t="str">
        <f>+'Datos Iniciales'!D16</f>
        <v>C</v>
      </c>
      <c r="C21" s="191" t="str">
        <f>+'Datos Iniciales'!E16</f>
        <v>0505</v>
      </c>
      <c r="D21" s="191" t="str">
        <f>+'Datos Iniciales'!F16</f>
        <v>1000</v>
      </c>
      <c r="E21" s="191" t="str">
        <f>+'Datos Iniciales'!G16</f>
        <v>6</v>
      </c>
      <c r="F21" s="134" t="str">
        <f>+'Datos Iniciales'!H16</f>
        <v>53105B</v>
      </c>
      <c r="G21" s="134"/>
      <c r="H21" s="191" t="str">
        <f>+'Datos Iniciales'!L16</f>
        <v>Nación</v>
      </c>
      <c r="I21" s="191" t="str">
        <f>+'Datos Iniciales'!M16</f>
        <v>10</v>
      </c>
      <c r="J21" s="191" t="str">
        <f>+'Datos Iniciales'!N16</f>
        <v>CSF</v>
      </c>
      <c r="K21" s="189" t="str">
        <f>+'Datos Iniciales'!O16</f>
        <v>5. CONVERGENCIA REGIONAL / B. ENTIDADES PÚBLICAS TERRITORIALES Y NACIONALES FORTALECIDAS</v>
      </c>
      <c r="L21" s="243">
        <f>+'Datos Iniciales'!P16</f>
        <v>4078992933</v>
      </c>
      <c r="M21" s="202">
        <f>+'Datos Iniciales'!Q16</f>
        <v>0</v>
      </c>
      <c r="N21" s="202">
        <f>+'Datos Iniciales'!R16</f>
        <v>4164544</v>
      </c>
      <c r="O21" s="202">
        <f>+'Datos Iniciales'!S16</f>
        <v>4074828389</v>
      </c>
      <c r="P21" s="202">
        <f>+'Datos Iniciales'!T16</f>
        <v>0</v>
      </c>
      <c r="Q21" s="202">
        <f>+'Datos Iniciales'!U16</f>
        <v>4073304495.3899999</v>
      </c>
      <c r="R21" s="202">
        <f>+'Datos Iniciales'!V16</f>
        <v>1523893.61</v>
      </c>
      <c r="S21" s="202">
        <f>+'Datos Iniciales'!W16</f>
        <v>3678682748.3899999</v>
      </c>
      <c r="T21" s="202">
        <f>+'Datos Iniciales'!X16</f>
        <v>3678682748.3899999</v>
      </c>
      <c r="U21" s="202">
        <f>+'Datos Iniciales'!Y16</f>
        <v>3670052304.3899999</v>
      </c>
      <c r="V21" s="202">
        <f>+'Datos Iniciales'!Z16</f>
        <v>3670052304.3899999</v>
      </c>
      <c r="W21" s="160">
        <f t="shared" ref="W21" si="18">+S21/O21*100</f>
        <v>90.278225171901823</v>
      </c>
      <c r="X21" s="160">
        <f t="shared" ref="X21" si="19">+T21/O21*100</f>
        <v>90.278225171901823</v>
      </c>
      <c r="Y21" s="161">
        <f t="shared" ref="Y21" si="20">+V21/O21*100</f>
        <v>90.066426215575277</v>
      </c>
    </row>
    <row r="22" spans="2:25" ht="34.5" thickBot="1" x14ac:dyDescent="0.25">
      <c r="B22" s="190" t="str">
        <f>+'Datos Iniciales'!D17</f>
        <v>C</v>
      </c>
      <c r="C22" s="191" t="str">
        <f>+'Datos Iniciales'!E17</f>
        <v>0505</v>
      </c>
      <c r="D22" s="191" t="str">
        <f>+'Datos Iniciales'!F17</f>
        <v>1000</v>
      </c>
      <c r="E22" s="191" t="str">
        <f>+'Datos Iniciales'!G17</f>
        <v>6</v>
      </c>
      <c r="F22" s="134" t="str">
        <f>+'Datos Iniciales'!H17</f>
        <v>53105B</v>
      </c>
      <c r="G22" s="134"/>
      <c r="H22" s="191" t="str">
        <f>+'Datos Iniciales'!L17</f>
        <v>Nación</v>
      </c>
      <c r="I22" s="191" t="str">
        <f>+'Datos Iniciales'!M17</f>
        <v>11</v>
      </c>
      <c r="J22" s="191" t="str">
        <f>+'Datos Iniciales'!N17</f>
        <v>CSF</v>
      </c>
      <c r="K22" s="196" t="str">
        <f>+'Datos Iniciales'!O17</f>
        <v>5. CONVERGENCIA REGIONAL / B. ENTIDADES PÚBLICAS TERRITORIALES Y NACIONALES FORTALECIDAS</v>
      </c>
      <c r="L22" s="244">
        <f>+'Datos Iniciales'!P17</f>
        <v>0</v>
      </c>
      <c r="M22" s="203">
        <f>+'Datos Iniciales'!Q17</f>
        <v>348174366</v>
      </c>
      <c r="N22" s="203">
        <f>+'Datos Iniciales'!R17</f>
        <v>0</v>
      </c>
      <c r="O22" s="203">
        <f>+'Datos Iniciales'!S17</f>
        <v>348174366</v>
      </c>
      <c r="P22" s="203">
        <f>+'Datos Iniciales'!T17</f>
        <v>0</v>
      </c>
      <c r="Q22" s="203">
        <f>+'Datos Iniciales'!U17</f>
        <v>266469376</v>
      </c>
      <c r="R22" s="203">
        <f>+'Datos Iniciales'!V17</f>
        <v>81704990</v>
      </c>
      <c r="S22" s="203">
        <f>+'Datos Iniciales'!W17</f>
        <v>266469376</v>
      </c>
      <c r="T22" s="203">
        <f>+'Datos Iniciales'!X17</f>
        <v>266469376</v>
      </c>
      <c r="U22" s="203">
        <f>+'Datos Iniciales'!Y17</f>
        <v>266042980</v>
      </c>
      <c r="V22" s="203">
        <f>+'Datos Iniciales'!Z17</f>
        <v>266042980</v>
      </c>
      <c r="W22" s="162">
        <f t="shared" ref="W22" si="21">+S22/O22*100</f>
        <v>76.533312621871758</v>
      </c>
      <c r="X22" s="162">
        <f t="shared" ref="X22" si="22">+T22/O22*100</f>
        <v>76.533312621871758</v>
      </c>
      <c r="Y22" s="163">
        <f t="shared" ref="Y22" si="23">+V22/O22*100</f>
        <v>76.4108463975777</v>
      </c>
    </row>
    <row r="23" spans="2:25" ht="34.5" thickBot="1" x14ac:dyDescent="0.25">
      <c r="B23" s="190" t="str">
        <f>+'Datos Iniciales'!D18</f>
        <v>C</v>
      </c>
      <c r="C23" s="191" t="str">
        <f>+'Datos Iniciales'!E18</f>
        <v>0599</v>
      </c>
      <c r="D23" s="191" t="str">
        <f>+'Datos Iniciales'!F18</f>
        <v>1000</v>
      </c>
      <c r="E23" s="191" t="str">
        <f>+'Datos Iniciales'!G18</f>
        <v>7</v>
      </c>
      <c r="F23" s="134" t="str">
        <f>+'Datos Iniciales'!H18</f>
        <v>53105B</v>
      </c>
      <c r="G23" s="134"/>
      <c r="H23" s="191" t="str">
        <f>+'Datos Iniciales'!L18</f>
        <v>Nación</v>
      </c>
      <c r="I23" s="191" t="str">
        <f>+'Datos Iniciales'!M18</f>
        <v>10</v>
      </c>
      <c r="J23" s="191" t="str">
        <f>+'Datos Iniciales'!N18</f>
        <v>CSF</v>
      </c>
      <c r="K23" s="196" t="str">
        <f>+'Datos Iniciales'!O18</f>
        <v>5. CONVERGENCIA REGIONAL / B. ENTIDADES PÚBLICAS TERRITORIALES Y NACIONALES FORTALECIDAS</v>
      </c>
      <c r="L23" s="244">
        <f>+'Datos Iniciales'!P18</f>
        <v>5587127957</v>
      </c>
      <c r="M23" s="203">
        <f>+'Datos Iniciales'!Q18</f>
        <v>0</v>
      </c>
      <c r="N23" s="203">
        <f>+'Datos Iniciales'!R18</f>
        <v>102794258</v>
      </c>
      <c r="O23" s="203">
        <f>+'Datos Iniciales'!S18</f>
        <v>5484333699</v>
      </c>
      <c r="P23" s="203">
        <f>+'Datos Iniciales'!T18</f>
        <v>0</v>
      </c>
      <c r="Q23" s="203">
        <f>+'Datos Iniciales'!U18</f>
        <v>5484066998</v>
      </c>
      <c r="R23" s="203">
        <f>+'Datos Iniciales'!V18</f>
        <v>266701</v>
      </c>
      <c r="S23" s="203">
        <f>+'Datos Iniciales'!W18</f>
        <v>5267604482</v>
      </c>
      <c r="T23" s="203">
        <f>+'Datos Iniciales'!X18</f>
        <v>4996735603</v>
      </c>
      <c r="U23" s="203">
        <f>+'Datos Iniciales'!Y18</f>
        <v>4936879370</v>
      </c>
      <c r="V23" s="203">
        <f>+'Datos Iniciales'!Z18</f>
        <v>4936879370</v>
      </c>
      <c r="W23" s="162">
        <f t="shared" ref="W23:W25" si="24">+S23/O23*100</f>
        <v>96.048212437556117</v>
      </c>
      <c r="X23" s="162">
        <f t="shared" ref="X23:X25" si="25">+T23/O23*100</f>
        <v>91.109255512863712</v>
      </c>
      <c r="Y23" s="163">
        <f t="shared" ref="Y23:Y25" si="26">+V23/O23*100</f>
        <v>90.017851592440095</v>
      </c>
    </row>
    <row r="24" spans="2:25" ht="34.5" thickBot="1" x14ac:dyDescent="0.25">
      <c r="B24" s="190" t="str">
        <f>+'Datos Iniciales'!D19</f>
        <v>C</v>
      </c>
      <c r="C24" s="191" t="str">
        <f>+'Datos Iniciales'!E19</f>
        <v>0599</v>
      </c>
      <c r="D24" s="191" t="str">
        <f>+'Datos Iniciales'!F19</f>
        <v>1000</v>
      </c>
      <c r="E24" s="191" t="str">
        <f>+'Datos Iniciales'!G19</f>
        <v>7</v>
      </c>
      <c r="F24" s="134" t="str">
        <f>+'Datos Iniciales'!H19</f>
        <v>53105B</v>
      </c>
      <c r="G24" s="134"/>
      <c r="H24" s="191" t="str">
        <f>+'Datos Iniciales'!L19</f>
        <v>Nación</v>
      </c>
      <c r="I24" s="191" t="str">
        <f>+'Datos Iniciales'!M19</f>
        <v>11</v>
      </c>
      <c r="J24" s="191" t="str">
        <f>+'Datos Iniciales'!N19</f>
        <v>CSF</v>
      </c>
      <c r="K24" s="196" t="str">
        <f>+'Datos Iniciales'!O19</f>
        <v>5. CONVERGENCIA REGIONAL / B. ENTIDADES PÚBLICAS TERRITORIALES Y NACIONALES FORTALECIDAS</v>
      </c>
      <c r="L24" s="244">
        <f>+'Datos Iniciales'!P19</f>
        <v>0</v>
      </c>
      <c r="M24" s="203">
        <f>+'Datos Iniciales'!Q19</f>
        <v>590405634</v>
      </c>
      <c r="N24" s="203">
        <f>+'Datos Iniciales'!R19</f>
        <v>3609187</v>
      </c>
      <c r="O24" s="203">
        <f>+'Datos Iniciales'!S19</f>
        <v>586796447</v>
      </c>
      <c r="P24" s="203">
        <f>+'Datos Iniciales'!T19</f>
        <v>0</v>
      </c>
      <c r="Q24" s="203">
        <f>+'Datos Iniciales'!U19</f>
        <v>558263225</v>
      </c>
      <c r="R24" s="203">
        <f>+'Datos Iniciales'!V19</f>
        <v>28533222</v>
      </c>
      <c r="S24" s="203">
        <f>+'Datos Iniciales'!W19</f>
        <v>558263225</v>
      </c>
      <c r="T24" s="203">
        <f>+'Datos Iniciales'!X19</f>
        <v>558263225</v>
      </c>
      <c r="U24" s="203">
        <f>+'Datos Iniciales'!Y19</f>
        <v>554263225</v>
      </c>
      <c r="V24" s="203">
        <f>+'Datos Iniciales'!Z19</f>
        <v>554263225</v>
      </c>
      <c r="W24" s="162">
        <f t="shared" si="24"/>
        <v>95.137458287984487</v>
      </c>
      <c r="X24" s="162">
        <f t="shared" si="25"/>
        <v>95.137458287984487</v>
      </c>
      <c r="Y24" s="163">
        <f t="shared" si="26"/>
        <v>94.455790902224052</v>
      </c>
    </row>
    <row r="25" spans="2:25" ht="34.5" thickBot="1" x14ac:dyDescent="0.25">
      <c r="B25" s="190" t="str">
        <f>+'Datos Iniciales'!D20</f>
        <v>C</v>
      </c>
      <c r="C25" s="191" t="str">
        <f>+'Datos Iniciales'!E20</f>
        <v>0599</v>
      </c>
      <c r="D25" s="191" t="str">
        <f>+'Datos Iniciales'!F20</f>
        <v>1000</v>
      </c>
      <c r="E25" s="191" t="str">
        <f>+'Datos Iniciales'!G20</f>
        <v>8</v>
      </c>
      <c r="F25" s="134" t="str">
        <f>+'Datos Iniciales'!H20</f>
        <v>53105B</v>
      </c>
      <c r="G25" s="134"/>
      <c r="H25" s="191" t="str">
        <f>+'Datos Iniciales'!L20</f>
        <v>Nación</v>
      </c>
      <c r="I25" s="191" t="str">
        <f>+'Datos Iniciales'!M20</f>
        <v>10</v>
      </c>
      <c r="J25" s="191" t="str">
        <f>+'Datos Iniciales'!N20</f>
        <v>CSF</v>
      </c>
      <c r="K25" s="196" t="str">
        <f>+'Datos Iniciales'!O20</f>
        <v>5. CONVERGENCIA REGIONAL / B. ENTIDADES PÚBLICAS TERRITORIALES Y NACIONALES FORTALECIDAS</v>
      </c>
      <c r="L25" s="244">
        <f>+'Datos Iniciales'!P20</f>
        <v>3316534066</v>
      </c>
      <c r="M25" s="203">
        <f>+'Datos Iniciales'!Q20</f>
        <v>0</v>
      </c>
      <c r="N25" s="203">
        <f>+'Datos Iniciales'!R20</f>
        <v>209040252</v>
      </c>
      <c r="O25" s="203">
        <f>+'Datos Iniciales'!S20</f>
        <v>3107493814</v>
      </c>
      <c r="P25" s="203">
        <f>+'Datos Iniciales'!T20</f>
        <v>0</v>
      </c>
      <c r="Q25" s="203">
        <f>+'Datos Iniciales'!U20</f>
        <v>3042737388.5100002</v>
      </c>
      <c r="R25" s="203">
        <f>+'Datos Iniciales'!V20</f>
        <v>64756425.490000002</v>
      </c>
      <c r="S25" s="203">
        <f>+'Datos Iniciales'!W20</f>
        <v>3042737388.5100002</v>
      </c>
      <c r="T25" s="203">
        <f>+'Datos Iniciales'!X20</f>
        <v>2475331066.5100002</v>
      </c>
      <c r="U25" s="203">
        <f>+'Datos Iniciales'!Y20</f>
        <v>2475331066.5100002</v>
      </c>
      <c r="V25" s="203">
        <f>+'Datos Iniciales'!Z20</f>
        <v>2475331066.5100002</v>
      </c>
      <c r="W25" s="162">
        <f t="shared" si="24"/>
        <v>97.916120534230629</v>
      </c>
      <c r="X25" s="162">
        <f t="shared" si="25"/>
        <v>79.656830058938297</v>
      </c>
      <c r="Y25" s="163">
        <f t="shared" si="26"/>
        <v>79.656830058938297</v>
      </c>
    </row>
    <row r="26" spans="2:25" ht="12.75" thickBot="1" x14ac:dyDescent="0.25">
      <c r="B26" s="222"/>
      <c r="C26" s="222"/>
      <c r="D26" s="222"/>
      <c r="E26" s="222"/>
      <c r="F26" s="140"/>
      <c r="G26" s="140"/>
      <c r="H26" s="222"/>
      <c r="I26" s="222"/>
      <c r="J26" s="222"/>
      <c r="K26" s="260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3"/>
      <c r="X26" s="264"/>
      <c r="Y26" s="265"/>
    </row>
    <row r="27" spans="2:25" ht="18" customHeight="1" thickBot="1" x14ac:dyDescent="0.25">
      <c r="B27" s="140" t="s">
        <v>1</v>
      </c>
      <c r="C27" s="140" t="s">
        <v>1</v>
      </c>
      <c r="D27" s="140" t="s">
        <v>1</v>
      </c>
      <c r="E27" s="140" t="s">
        <v>1</v>
      </c>
      <c r="F27" s="140" t="s">
        <v>1</v>
      </c>
      <c r="G27" s="140" t="s">
        <v>1</v>
      </c>
      <c r="H27" s="140" t="s">
        <v>1</v>
      </c>
      <c r="I27" s="140" t="s">
        <v>1</v>
      </c>
      <c r="J27" s="140" t="s">
        <v>1</v>
      </c>
      <c r="K27" s="141" t="s">
        <v>341</v>
      </c>
      <c r="L27" s="248">
        <f>+SUM(L7:L9)+SUM(L11:L11)+SUM(L13:L17)+SUM(L19:L25)</f>
        <v>50532151033</v>
      </c>
      <c r="M27" s="248">
        <f t="shared" ref="M27:V27" si="27">+SUM(M7:M9)+SUM(M11:M11)+SUM(M13:M17)+SUM(M19:M25)</f>
        <v>4783679529</v>
      </c>
      <c r="N27" s="248">
        <f t="shared" si="27"/>
        <v>1195153374</v>
      </c>
      <c r="O27" s="248">
        <f t="shared" si="27"/>
        <v>54120677188</v>
      </c>
      <c r="P27" s="248">
        <f t="shared" si="27"/>
        <v>0</v>
      </c>
      <c r="Q27" s="248">
        <f t="shared" si="27"/>
        <v>53665821536.830002</v>
      </c>
      <c r="R27" s="248">
        <f t="shared" si="27"/>
        <v>454855651.17000002</v>
      </c>
      <c r="S27" s="248">
        <f t="shared" si="27"/>
        <v>50841391274.309998</v>
      </c>
      <c r="T27" s="248">
        <f t="shared" si="27"/>
        <v>49677154224.400002</v>
      </c>
      <c r="U27" s="248">
        <f t="shared" si="27"/>
        <v>49474425608.400002</v>
      </c>
      <c r="V27" s="248">
        <f t="shared" si="27"/>
        <v>49474425608.400002</v>
      </c>
      <c r="W27" s="182">
        <f t="shared" ref="W27" si="28">+S27/O27*100</f>
        <v>93.94078920650108</v>
      </c>
      <c r="X27" s="183">
        <f t="shared" ref="X27" si="29">+T27/O27*100</f>
        <v>91.789602062508479</v>
      </c>
      <c r="Y27" s="184">
        <f t="shared" ref="Y27" si="30">+V27/O27*100</f>
        <v>91.4150158109437</v>
      </c>
    </row>
    <row r="28" spans="2:25" x14ac:dyDescent="0.2">
      <c r="M28" s="142"/>
      <c r="O28" s="142"/>
      <c r="T28" s="142"/>
      <c r="U28" s="142"/>
      <c r="W28" s="143"/>
      <c r="X28" s="143"/>
      <c r="Y28" s="143"/>
    </row>
    <row r="29" spans="2:25" x14ac:dyDescent="0.2">
      <c r="Q29" s="144"/>
      <c r="R29" s="144"/>
      <c r="W29" s="143"/>
      <c r="X29" s="143"/>
      <c r="Y29" s="143"/>
    </row>
    <row r="30" spans="2:25" ht="14.25" customHeight="1" thickBot="1" x14ac:dyDescent="0.25">
      <c r="K30" s="145"/>
      <c r="W30" s="143"/>
      <c r="X30" s="143"/>
      <c r="Y30" s="143"/>
    </row>
    <row r="31" spans="2:25" ht="17.25" customHeight="1" thickBot="1" x14ac:dyDescent="0.25">
      <c r="K31" s="303" t="s">
        <v>333</v>
      </c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5"/>
    </row>
    <row r="32" spans="2:25" ht="38.25" customHeight="1" thickBot="1" x14ac:dyDescent="0.25">
      <c r="K32" s="146" t="s">
        <v>20</v>
      </c>
      <c r="L32" s="250" t="s">
        <v>21</v>
      </c>
      <c r="M32" s="147" t="s">
        <v>22</v>
      </c>
      <c r="N32" s="147" t="s">
        <v>23</v>
      </c>
      <c r="O32" s="178" t="s">
        <v>24</v>
      </c>
      <c r="P32" s="147" t="s">
        <v>25</v>
      </c>
      <c r="Q32" s="147" t="s">
        <v>26</v>
      </c>
      <c r="R32" s="147" t="s">
        <v>27</v>
      </c>
      <c r="S32" s="179" t="s">
        <v>28</v>
      </c>
      <c r="T32" s="180" t="s">
        <v>29</v>
      </c>
      <c r="U32" s="147" t="s">
        <v>30</v>
      </c>
      <c r="V32" s="181" t="s">
        <v>31</v>
      </c>
      <c r="W32" s="176" t="s">
        <v>342</v>
      </c>
      <c r="X32" s="175" t="s">
        <v>343</v>
      </c>
      <c r="Y32" s="177" t="s">
        <v>344</v>
      </c>
    </row>
    <row r="33" spans="11:25" ht="20.25" customHeight="1" x14ac:dyDescent="0.2">
      <c r="K33" s="148" t="s">
        <v>334</v>
      </c>
      <c r="L33" s="251">
        <f t="shared" ref="L33:V33" si="31">SUM(L7:L9)</f>
        <v>30060632999</v>
      </c>
      <c r="M33" s="215">
        <f t="shared" si="31"/>
        <v>2703700000</v>
      </c>
      <c r="N33" s="215">
        <f t="shared" si="31"/>
        <v>727700000</v>
      </c>
      <c r="O33" s="215">
        <f t="shared" si="31"/>
        <v>32036632999</v>
      </c>
      <c r="P33" s="215">
        <f t="shared" si="31"/>
        <v>0</v>
      </c>
      <c r="Q33" s="215">
        <f t="shared" si="31"/>
        <v>32036632999</v>
      </c>
      <c r="R33" s="215">
        <f t="shared" si="31"/>
        <v>0</v>
      </c>
      <c r="S33" s="215">
        <f t="shared" si="31"/>
        <v>30276670060</v>
      </c>
      <c r="T33" s="215">
        <f t="shared" si="31"/>
        <v>30276670060</v>
      </c>
      <c r="U33" s="215">
        <f t="shared" si="31"/>
        <v>30183737381</v>
      </c>
      <c r="V33" s="215">
        <f t="shared" si="31"/>
        <v>30183737381</v>
      </c>
      <c r="W33" s="199">
        <f>+S33/O33*100</f>
        <v>94.506404780255977</v>
      </c>
      <c r="X33" s="158">
        <f>+T33/O33*100</f>
        <v>94.506404780255977</v>
      </c>
      <c r="Y33" s="159">
        <f>+V33/O33*100</f>
        <v>94.216322239425608</v>
      </c>
    </row>
    <row r="34" spans="11:25" ht="20.25" customHeight="1" x14ac:dyDescent="0.2">
      <c r="K34" s="149" t="s">
        <v>399</v>
      </c>
      <c r="L34" s="252">
        <f t="shared" ref="L34:V34" si="32">SUM(L11:L11)</f>
        <v>2978155287</v>
      </c>
      <c r="M34" s="216">
        <f t="shared" si="32"/>
        <v>0</v>
      </c>
      <c r="N34" s="216">
        <f t="shared" si="32"/>
        <v>6979529</v>
      </c>
      <c r="O34" s="216">
        <f t="shared" si="32"/>
        <v>2971175758</v>
      </c>
      <c r="P34" s="216">
        <f t="shared" si="32"/>
        <v>0</v>
      </c>
      <c r="Q34" s="216">
        <f t="shared" si="32"/>
        <v>2915863312.9899998</v>
      </c>
      <c r="R34" s="216">
        <f t="shared" si="32"/>
        <v>55312445.009999998</v>
      </c>
      <c r="S34" s="216">
        <f t="shared" si="32"/>
        <v>2872123107.4299998</v>
      </c>
      <c r="T34" s="216">
        <f t="shared" si="32"/>
        <v>2546161258.52</v>
      </c>
      <c r="U34" s="216">
        <f t="shared" si="32"/>
        <v>2537898591.52</v>
      </c>
      <c r="V34" s="216">
        <f t="shared" si="32"/>
        <v>2537898591.52</v>
      </c>
      <c r="W34" s="200">
        <f>+S34/O34*100</f>
        <v>96.666213693239214</v>
      </c>
      <c r="X34" s="160">
        <f>+T34/O34*100</f>
        <v>85.695410366228501</v>
      </c>
      <c r="Y34" s="161">
        <f>+V34/O34*100</f>
        <v>85.417316181535696</v>
      </c>
    </row>
    <row r="35" spans="11:25" ht="20.25" customHeight="1" thickBot="1" x14ac:dyDescent="0.25">
      <c r="K35" s="150" t="s">
        <v>336</v>
      </c>
      <c r="L35" s="253">
        <f t="shared" ref="L35:V35" si="33">SUM(L13:L17)</f>
        <v>732935499</v>
      </c>
      <c r="M35" s="217">
        <f t="shared" si="33"/>
        <v>79979529</v>
      </c>
      <c r="N35" s="217">
        <f t="shared" si="33"/>
        <v>0</v>
      </c>
      <c r="O35" s="217">
        <f t="shared" si="33"/>
        <v>812915028</v>
      </c>
      <c r="P35" s="217">
        <f t="shared" si="33"/>
        <v>0</v>
      </c>
      <c r="Q35" s="217">
        <f t="shared" si="33"/>
        <v>633961537.94000006</v>
      </c>
      <c r="R35" s="217">
        <f t="shared" si="33"/>
        <v>178953490.06</v>
      </c>
      <c r="S35" s="217">
        <f t="shared" si="33"/>
        <v>540994705.98000002</v>
      </c>
      <c r="T35" s="217">
        <f t="shared" si="33"/>
        <v>540994705.98000002</v>
      </c>
      <c r="U35" s="217">
        <f t="shared" si="33"/>
        <v>540994705.98000002</v>
      </c>
      <c r="V35" s="217">
        <f t="shared" si="33"/>
        <v>540994705.98000002</v>
      </c>
      <c r="W35" s="212">
        <f>+S35/O35*100</f>
        <v>66.549969842604511</v>
      </c>
      <c r="X35" s="197">
        <f>+T35/O35*100</f>
        <v>66.549969842604511</v>
      </c>
      <c r="Y35" s="198">
        <f>+V35/O35*100</f>
        <v>66.549969842604511</v>
      </c>
    </row>
    <row r="36" spans="11:25" ht="21.75" customHeight="1" thickBot="1" x14ac:dyDescent="0.25">
      <c r="K36" s="146" t="s">
        <v>337</v>
      </c>
      <c r="L36" s="254">
        <f>SUM(L33:L35)</f>
        <v>33771723785</v>
      </c>
      <c r="M36" s="218">
        <f t="shared" ref="M36:V36" si="34">SUM(M33:M35)</f>
        <v>2783679529</v>
      </c>
      <c r="N36" s="218">
        <f t="shared" si="34"/>
        <v>734679529</v>
      </c>
      <c r="O36" s="218">
        <f t="shared" si="34"/>
        <v>35820723785</v>
      </c>
      <c r="P36" s="218">
        <f t="shared" si="34"/>
        <v>0</v>
      </c>
      <c r="Q36" s="218">
        <f t="shared" si="34"/>
        <v>35586457849.93</v>
      </c>
      <c r="R36" s="218">
        <f t="shared" si="34"/>
        <v>234265935.06999999</v>
      </c>
      <c r="S36" s="218">
        <f t="shared" si="34"/>
        <v>33689787873.41</v>
      </c>
      <c r="T36" s="218">
        <f t="shared" si="34"/>
        <v>33363826024.5</v>
      </c>
      <c r="U36" s="218">
        <f t="shared" si="34"/>
        <v>33262630678.5</v>
      </c>
      <c r="V36" s="218">
        <f t="shared" si="34"/>
        <v>33262630678.5</v>
      </c>
      <c r="W36" s="213">
        <f>+S36/O36*100</f>
        <v>94.051108725831128</v>
      </c>
      <c r="X36" s="214">
        <f>+T36/O36*100</f>
        <v>93.141127534868986</v>
      </c>
      <c r="Y36" s="185">
        <f>+V36/O36*100</f>
        <v>92.858622506195118</v>
      </c>
    </row>
    <row r="37" spans="11:25" ht="14.25" customHeight="1" thickBot="1" x14ac:dyDescent="0.25">
      <c r="K37" s="151"/>
      <c r="W37" s="165"/>
      <c r="X37" s="165"/>
      <c r="Y37" s="165"/>
    </row>
    <row r="38" spans="11:25" ht="19.5" customHeight="1" thickBot="1" x14ac:dyDescent="0.25">
      <c r="K38" s="205" t="s">
        <v>338</v>
      </c>
      <c r="L38" s="255">
        <f>SUM(L19:L25)</f>
        <v>16760427248</v>
      </c>
      <c r="M38" s="255">
        <f t="shared" ref="M38:V38" si="35">SUM(M19:M25)</f>
        <v>2000000000</v>
      </c>
      <c r="N38" s="255">
        <f t="shared" si="35"/>
        <v>460473845</v>
      </c>
      <c r="O38" s="255">
        <f t="shared" si="35"/>
        <v>18299953403</v>
      </c>
      <c r="P38" s="255">
        <f t="shared" si="35"/>
        <v>0</v>
      </c>
      <c r="Q38" s="255">
        <f t="shared" si="35"/>
        <v>18079363686.900002</v>
      </c>
      <c r="R38" s="255">
        <f t="shared" si="35"/>
        <v>220589716.10000002</v>
      </c>
      <c r="S38" s="255">
        <f t="shared" si="35"/>
        <v>17151603400.9</v>
      </c>
      <c r="T38" s="255">
        <f t="shared" si="35"/>
        <v>16313328199.9</v>
      </c>
      <c r="U38" s="255">
        <f t="shared" si="35"/>
        <v>16211794929.9</v>
      </c>
      <c r="V38" s="255">
        <f t="shared" si="35"/>
        <v>16211794929.9</v>
      </c>
      <c r="W38" s="209">
        <f>+S38/O38*100</f>
        <v>93.724847398181097</v>
      </c>
      <c r="X38" s="210">
        <f>+T38/O38*100</f>
        <v>89.144096931010083</v>
      </c>
      <c r="Y38" s="166">
        <f>+V38/O38*100</f>
        <v>88.589268906238431</v>
      </c>
    </row>
    <row r="39" spans="11:25" ht="20.25" customHeight="1" thickBot="1" x14ac:dyDescent="0.25">
      <c r="K39" s="204" t="s">
        <v>340</v>
      </c>
      <c r="L39" s="256">
        <f t="shared" ref="L39:V39" si="36">SUM(L38:L38)</f>
        <v>16760427248</v>
      </c>
      <c r="M39" s="219">
        <f t="shared" si="36"/>
        <v>2000000000</v>
      </c>
      <c r="N39" s="219">
        <f t="shared" si="36"/>
        <v>460473845</v>
      </c>
      <c r="O39" s="219">
        <f t="shared" si="36"/>
        <v>18299953403</v>
      </c>
      <c r="P39" s="219">
        <f t="shared" si="36"/>
        <v>0</v>
      </c>
      <c r="Q39" s="219">
        <f t="shared" si="36"/>
        <v>18079363686.900002</v>
      </c>
      <c r="R39" s="219">
        <f t="shared" si="36"/>
        <v>220589716.10000002</v>
      </c>
      <c r="S39" s="219">
        <f t="shared" si="36"/>
        <v>17151603400.9</v>
      </c>
      <c r="T39" s="219">
        <f t="shared" si="36"/>
        <v>16313328199.9</v>
      </c>
      <c r="U39" s="219">
        <f t="shared" si="36"/>
        <v>16211794929.9</v>
      </c>
      <c r="V39" s="219">
        <f t="shared" si="36"/>
        <v>16211794929.9</v>
      </c>
      <c r="W39" s="211">
        <f>+S39/O39*100</f>
        <v>93.724847398181097</v>
      </c>
      <c r="X39" s="186">
        <f>+T39/O39*100</f>
        <v>89.144096931010083</v>
      </c>
      <c r="Y39" s="187">
        <f>+V39/O39*100</f>
        <v>88.589268906238431</v>
      </c>
    </row>
    <row r="40" spans="11:25" ht="14.25" customHeight="1" thickBot="1" x14ac:dyDescent="0.25">
      <c r="K40" s="145"/>
      <c r="L40" s="257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167"/>
      <c r="X40" s="167"/>
      <c r="Y40" s="167"/>
    </row>
    <row r="41" spans="11:25" ht="21" customHeight="1" thickBot="1" x14ac:dyDescent="0.25">
      <c r="K41" s="152" t="s">
        <v>341</v>
      </c>
      <c r="L41" s="258">
        <f>+L39+L36</f>
        <v>50532151033</v>
      </c>
      <c r="M41" s="221">
        <f t="shared" ref="M41:V41" si="37">+M39+M36</f>
        <v>4783679529</v>
      </c>
      <c r="N41" s="221">
        <f t="shared" si="37"/>
        <v>1195153374</v>
      </c>
      <c r="O41" s="221">
        <f t="shared" si="37"/>
        <v>54120677188</v>
      </c>
      <c r="P41" s="221">
        <f t="shared" si="37"/>
        <v>0</v>
      </c>
      <c r="Q41" s="221">
        <f t="shared" si="37"/>
        <v>53665821536.830002</v>
      </c>
      <c r="R41" s="221">
        <f t="shared" si="37"/>
        <v>454855651.17000002</v>
      </c>
      <c r="S41" s="221">
        <f t="shared" si="37"/>
        <v>50841391274.309998</v>
      </c>
      <c r="T41" s="221">
        <f t="shared" si="37"/>
        <v>49677154224.400002</v>
      </c>
      <c r="U41" s="221">
        <f t="shared" si="37"/>
        <v>49474425608.400002</v>
      </c>
      <c r="V41" s="221">
        <f t="shared" si="37"/>
        <v>49474425608.400002</v>
      </c>
      <c r="W41" s="206">
        <f>+S41/O41*100</f>
        <v>93.94078920650108</v>
      </c>
      <c r="X41" s="207">
        <f>+T41/O41*100</f>
        <v>91.789602062508479</v>
      </c>
      <c r="Y41" s="208">
        <f>+V41/O41*100</f>
        <v>91.4150158109437</v>
      </c>
    </row>
    <row r="42" spans="11:25" ht="7.5" customHeight="1" x14ac:dyDescent="0.2"/>
    <row r="43" spans="11:25" ht="12.75" customHeight="1" x14ac:dyDescent="0.2">
      <c r="K43" s="130" t="s">
        <v>371</v>
      </c>
      <c r="M43" s="144"/>
      <c r="N43" s="144"/>
      <c r="O43" s="144"/>
      <c r="P43" s="144"/>
      <c r="U43" s="142"/>
    </row>
    <row r="44" spans="11:25" ht="14.25" customHeight="1" x14ac:dyDescent="0.2">
      <c r="K44" s="130"/>
      <c r="Q44" s="144"/>
      <c r="S44" s="144"/>
    </row>
    <row r="45" spans="11:25" x14ac:dyDescent="0.2">
      <c r="Q45" s="144"/>
      <c r="S45" s="144"/>
    </row>
    <row r="46" spans="11:25" x14ac:dyDescent="0.2">
      <c r="Q46" s="144"/>
      <c r="S46" s="144"/>
    </row>
    <row r="47" spans="11:25" x14ac:dyDescent="0.2">
      <c r="L47" s="259"/>
      <c r="Q47" s="144"/>
      <c r="S47" s="144"/>
    </row>
    <row r="49" spans="13:22" ht="15.75" x14ac:dyDescent="0.25">
      <c r="M49" s="153"/>
      <c r="N49" s="154"/>
      <c r="O49" s="154"/>
      <c r="P49" s="154"/>
      <c r="Q49" s="155"/>
      <c r="R49" s="153"/>
      <c r="S49" s="153"/>
      <c r="T49" s="154"/>
      <c r="U49" s="154"/>
      <c r="V49" s="154"/>
    </row>
    <row r="50" spans="13:22" ht="15.75" x14ac:dyDescent="0.25">
      <c r="M50" s="156" t="s">
        <v>372</v>
      </c>
      <c r="N50" s="156" t="s">
        <v>413</v>
      </c>
      <c r="O50" s="156"/>
      <c r="P50" s="156"/>
      <c r="Q50" s="157"/>
      <c r="R50" s="156"/>
      <c r="S50" s="156" t="s">
        <v>373</v>
      </c>
      <c r="T50" s="156" t="s">
        <v>412</v>
      </c>
      <c r="U50" s="156"/>
      <c r="V50" s="156"/>
    </row>
    <row r="51" spans="13:22" ht="15.75" x14ac:dyDescent="0.25">
      <c r="M51" s="156"/>
      <c r="N51" s="156" t="s">
        <v>410</v>
      </c>
      <c r="O51" s="156"/>
      <c r="P51" s="156"/>
      <c r="Q51" s="156"/>
      <c r="R51" s="156"/>
      <c r="S51" s="156"/>
      <c r="T51" s="156" t="s">
        <v>411</v>
      </c>
      <c r="U51" s="156"/>
      <c r="V51" s="156"/>
    </row>
    <row r="52" spans="13:22" ht="15.75" x14ac:dyDescent="0.25">
      <c r="M52" s="153"/>
      <c r="N52" s="153"/>
      <c r="O52" s="153"/>
      <c r="P52" s="153"/>
      <c r="Q52" s="153"/>
      <c r="R52" s="153"/>
      <c r="S52" s="153"/>
      <c r="T52" s="153"/>
      <c r="U52" s="153"/>
      <c r="V52" s="153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0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showGridLines="0" tabSelected="1" zoomScale="90" zoomScaleNormal="90" workbookViewId="0">
      <pane xSplit="15" ySplit="4" topLeftCell="P5" activePane="bottomRight" state="frozen"/>
      <selection pane="topRight" activeCell="P1" sqref="P1"/>
      <selection pane="bottomLeft" activeCell="A5" sqref="A5"/>
      <selection pane="bottomRight" sqref="A1:XFD1048576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9.5703125" customWidth="1"/>
    <col min="13" max="13" width="8.140625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6.42578125" customWidth="1"/>
  </cols>
  <sheetData>
    <row r="1" spans="1:26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</row>
    <row r="2" spans="1:26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</row>
    <row r="3" spans="1:26" x14ac:dyDescent="0.25">
      <c r="A3" s="1" t="s">
        <v>4</v>
      </c>
      <c r="B3" s="1" t="s">
        <v>415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33.75" x14ac:dyDescent="0.25">
      <c r="A5" s="3" t="s">
        <v>32</v>
      </c>
      <c r="B5" s="4" t="s">
        <v>400</v>
      </c>
      <c r="C5" s="5" t="s">
        <v>378</v>
      </c>
      <c r="D5" s="3" t="s">
        <v>35</v>
      </c>
      <c r="E5" s="3" t="s">
        <v>379</v>
      </c>
      <c r="F5" s="3" t="s">
        <v>379</v>
      </c>
      <c r="G5" s="3" t="s">
        <v>379</v>
      </c>
      <c r="H5" s="3"/>
      <c r="I5" s="3"/>
      <c r="J5" s="3"/>
      <c r="K5" s="3"/>
      <c r="L5" s="3" t="s">
        <v>38</v>
      </c>
      <c r="M5" s="3" t="s">
        <v>39</v>
      </c>
      <c r="N5" s="3" t="s">
        <v>40</v>
      </c>
      <c r="O5" s="4" t="s">
        <v>380</v>
      </c>
      <c r="P5" s="267">
        <v>20387030639</v>
      </c>
      <c r="Q5" s="267">
        <v>647000000</v>
      </c>
      <c r="R5" s="267">
        <v>727700000</v>
      </c>
      <c r="S5" s="267">
        <v>20306330639</v>
      </c>
      <c r="T5" s="267">
        <v>0</v>
      </c>
      <c r="U5" s="267">
        <v>20306330639</v>
      </c>
      <c r="V5" s="267">
        <v>0</v>
      </c>
      <c r="W5" s="267">
        <v>20006960992</v>
      </c>
      <c r="X5" s="267">
        <v>20006960992</v>
      </c>
      <c r="Y5" s="267">
        <v>20003924213</v>
      </c>
      <c r="Z5" s="267">
        <v>20003924213</v>
      </c>
    </row>
    <row r="6" spans="1:26" ht="33.75" x14ac:dyDescent="0.25">
      <c r="A6" s="3" t="s">
        <v>32</v>
      </c>
      <c r="B6" s="4" t="s">
        <v>400</v>
      </c>
      <c r="C6" s="5" t="s">
        <v>381</v>
      </c>
      <c r="D6" s="3" t="s">
        <v>35</v>
      </c>
      <c r="E6" s="3" t="s">
        <v>379</v>
      </c>
      <c r="F6" s="3" t="s">
        <v>379</v>
      </c>
      <c r="G6" s="3" t="s">
        <v>382</v>
      </c>
      <c r="H6" s="3"/>
      <c r="I6" s="3"/>
      <c r="J6" s="3"/>
      <c r="K6" s="3"/>
      <c r="L6" s="3" t="s">
        <v>38</v>
      </c>
      <c r="M6" s="3" t="s">
        <v>39</v>
      </c>
      <c r="N6" s="3" t="s">
        <v>40</v>
      </c>
      <c r="O6" s="4" t="s">
        <v>383</v>
      </c>
      <c r="P6" s="267">
        <v>7249438347</v>
      </c>
      <c r="Q6" s="267">
        <v>659000000</v>
      </c>
      <c r="R6" s="267">
        <v>0</v>
      </c>
      <c r="S6" s="267">
        <v>7908438347</v>
      </c>
      <c r="T6" s="267">
        <v>0</v>
      </c>
      <c r="U6" s="267">
        <v>7908438347</v>
      </c>
      <c r="V6" s="267">
        <v>0</v>
      </c>
      <c r="W6" s="267">
        <v>7043077283</v>
      </c>
      <c r="X6" s="267">
        <v>7043077283</v>
      </c>
      <c r="Y6" s="267">
        <v>6953181383</v>
      </c>
      <c r="Z6" s="267">
        <v>6953181383</v>
      </c>
    </row>
    <row r="7" spans="1:26" ht="33.75" x14ac:dyDescent="0.25">
      <c r="A7" s="3" t="s">
        <v>32</v>
      </c>
      <c r="B7" s="4" t="s">
        <v>400</v>
      </c>
      <c r="C7" s="5" t="s">
        <v>384</v>
      </c>
      <c r="D7" s="3" t="s">
        <v>35</v>
      </c>
      <c r="E7" s="3" t="s">
        <v>379</v>
      </c>
      <c r="F7" s="3" t="s">
        <v>379</v>
      </c>
      <c r="G7" s="3" t="s">
        <v>385</v>
      </c>
      <c r="H7" s="3"/>
      <c r="I7" s="3"/>
      <c r="J7" s="3"/>
      <c r="K7" s="3"/>
      <c r="L7" s="3" t="s">
        <v>38</v>
      </c>
      <c r="M7" s="3" t="s">
        <v>39</v>
      </c>
      <c r="N7" s="3" t="s">
        <v>40</v>
      </c>
      <c r="O7" s="4" t="s">
        <v>386</v>
      </c>
      <c r="P7" s="267">
        <v>2424164013</v>
      </c>
      <c r="Q7" s="267">
        <v>1397700000</v>
      </c>
      <c r="R7" s="267">
        <v>0</v>
      </c>
      <c r="S7" s="267">
        <v>3821864013</v>
      </c>
      <c r="T7" s="267">
        <v>0</v>
      </c>
      <c r="U7" s="267">
        <v>3821864013</v>
      </c>
      <c r="V7" s="267">
        <v>0</v>
      </c>
      <c r="W7" s="267">
        <v>3226631785</v>
      </c>
      <c r="X7" s="267">
        <v>3226631785</v>
      </c>
      <c r="Y7" s="267">
        <v>3226631785</v>
      </c>
      <c r="Z7" s="267">
        <v>3226631785</v>
      </c>
    </row>
    <row r="8" spans="1:26" ht="33.75" x14ac:dyDescent="0.25">
      <c r="A8" s="3" t="s">
        <v>32</v>
      </c>
      <c r="B8" s="4" t="s">
        <v>400</v>
      </c>
      <c r="C8" s="5" t="s">
        <v>401</v>
      </c>
      <c r="D8" s="3" t="s">
        <v>35</v>
      </c>
      <c r="E8" s="3" t="s">
        <v>382</v>
      </c>
      <c r="F8" s="3"/>
      <c r="G8" s="3"/>
      <c r="H8" s="3"/>
      <c r="I8" s="3"/>
      <c r="J8" s="3"/>
      <c r="K8" s="3"/>
      <c r="L8" s="3" t="s">
        <v>38</v>
      </c>
      <c r="M8" s="3" t="s">
        <v>39</v>
      </c>
      <c r="N8" s="3" t="s">
        <v>40</v>
      </c>
      <c r="O8" s="4" t="s">
        <v>402</v>
      </c>
      <c r="P8" s="267">
        <v>2978155287</v>
      </c>
      <c r="Q8" s="267">
        <v>0</v>
      </c>
      <c r="R8" s="267">
        <v>6979529</v>
      </c>
      <c r="S8" s="267">
        <v>2971175758</v>
      </c>
      <c r="T8" s="267">
        <v>0</v>
      </c>
      <c r="U8" s="267">
        <v>2915863312.9899998</v>
      </c>
      <c r="V8" s="267">
        <v>55312445.009999998</v>
      </c>
      <c r="W8" s="267">
        <v>2872123107.4299998</v>
      </c>
      <c r="X8" s="267">
        <v>2546161258.52</v>
      </c>
      <c r="Y8" s="267">
        <v>2537898591.52</v>
      </c>
      <c r="Z8" s="267">
        <v>2537898591.52</v>
      </c>
    </row>
    <row r="9" spans="1:26" ht="33.75" x14ac:dyDescent="0.25">
      <c r="A9" s="3" t="s">
        <v>32</v>
      </c>
      <c r="B9" s="4" t="s">
        <v>400</v>
      </c>
      <c r="C9" s="5" t="s">
        <v>387</v>
      </c>
      <c r="D9" s="3" t="s">
        <v>35</v>
      </c>
      <c r="E9" s="3" t="s">
        <v>385</v>
      </c>
      <c r="F9" s="3" t="s">
        <v>388</v>
      </c>
      <c r="G9" s="3" t="s">
        <v>382</v>
      </c>
      <c r="H9" s="3" t="s">
        <v>389</v>
      </c>
      <c r="I9" s="3"/>
      <c r="J9" s="3"/>
      <c r="K9" s="3"/>
      <c r="L9" s="3" t="s">
        <v>38</v>
      </c>
      <c r="M9" s="3" t="s">
        <v>39</v>
      </c>
      <c r="N9" s="3" t="s">
        <v>40</v>
      </c>
      <c r="O9" s="4" t="s">
        <v>390</v>
      </c>
      <c r="P9" s="267">
        <v>302499465</v>
      </c>
      <c r="Q9" s="267">
        <v>13500000</v>
      </c>
      <c r="R9" s="267">
        <v>0</v>
      </c>
      <c r="S9" s="267">
        <v>315999465</v>
      </c>
      <c r="T9" s="267">
        <v>0</v>
      </c>
      <c r="U9" s="267">
        <v>315999465</v>
      </c>
      <c r="V9" s="267">
        <v>0</v>
      </c>
      <c r="W9" s="267">
        <v>313383211</v>
      </c>
      <c r="X9" s="267">
        <v>313383211</v>
      </c>
      <c r="Y9" s="267">
        <v>313383211</v>
      </c>
      <c r="Z9" s="267">
        <v>313383211</v>
      </c>
    </row>
    <row r="10" spans="1:26" ht="33.75" x14ac:dyDescent="0.25">
      <c r="A10" s="3" t="s">
        <v>32</v>
      </c>
      <c r="B10" s="4" t="s">
        <v>400</v>
      </c>
      <c r="C10" s="5" t="s">
        <v>391</v>
      </c>
      <c r="D10" s="3" t="s">
        <v>35</v>
      </c>
      <c r="E10" s="3" t="s">
        <v>385</v>
      </c>
      <c r="F10" s="3" t="s">
        <v>388</v>
      </c>
      <c r="G10" s="3" t="s">
        <v>382</v>
      </c>
      <c r="H10" s="3" t="s">
        <v>392</v>
      </c>
      <c r="I10" s="3"/>
      <c r="J10" s="3"/>
      <c r="K10" s="3"/>
      <c r="L10" s="3" t="s">
        <v>38</v>
      </c>
      <c r="M10" s="3" t="s">
        <v>39</v>
      </c>
      <c r="N10" s="3" t="s">
        <v>40</v>
      </c>
      <c r="O10" s="4" t="s">
        <v>398</v>
      </c>
      <c r="P10" s="267">
        <v>89997280</v>
      </c>
      <c r="Q10" s="267">
        <v>59500000</v>
      </c>
      <c r="R10" s="267">
        <v>0</v>
      </c>
      <c r="S10" s="267">
        <v>149497280</v>
      </c>
      <c r="T10" s="267">
        <v>0</v>
      </c>
      <c r="U10" s="267">
        <v>149497280</v>
      </c>
      <c r="V10" s="267">
        <v>0</v>
      </c>
      <c r="W10" s="267">
        <v>59541730</v>
      </c>
      <c r="X10" s="267">
        <v>59541730</v>
      </c>
      <c r="Y10" s="267">
        <v>59541730</v>
      </c>
      <c r="Z10" s="267">
        <v>59541730</v>
      </c>
    </row>
    <row r="11" spans="1:26" ht="33.75" x14ac:dyDescent="0.25">
      <c r="A11" s="3" t="s">
        <v>32</v>
      </c>
      <c r="B11" s="4" t="s">
        <v>400</v>
      </c>
      <c r="C11" s="5" t="s">
        <v>403</v>
      </c>
      <c r="D11" s="3" t="s">
        <v>35</v>
      </c>
      <c r="E11" s="3" t="s">
        <v>385</v>
      </c>
      <c r="F11" s="3" t="s">
        <v>39</v>
      </c>
      <c r="G11" s="3"/>
      <c r="H11" s="3"/>
      <c r="I11" s="3"/>
      <c r="J11" s="3"/>
      <c r="K11" s="3"/>
      <c r="L11" s="3" t="s">
        <v>38</v>
      </c>
      <c r="M11" s="3" t="s">
        <v>39</v>
      </c>
      <c r="N11" s="3" t="s">
        <v>40</v>
      </c>
      <c r="O11" s="4" t="s">
        <v>69</v>
      </c>
      <c r="P11" s="267">
        <v>170685683</v>
      </c>
      <c r="Q11" s="267">
        <v>0</v>
      </c>
      <c r="R11" s="267">
        <v>0</v>
      </c>
      <c r="S11" s="267">
        <v>170685683</v>
      </c>
      <c r="T11" s="267">
        <v>0</v>
      </c>
      <c r="U11" s="267">
        <v>13855208.939999999</v>
      </c>
      <c r="V11" s="267">
        <v>156830474.06</v>
      </c>
      <c r="W11" s="267">
        <v>13460180.98</v>
      </c>
      <c r="X11" s="267">
        <v>13460180.98</v>
      </c>
      <c r="Y11" s="267">
        <v>13460180.98</v>
      </c>
      <c r="Z11" s="267">
        <v>13460180.98</v>
      </c>
    </row>
    <row r="12" spans="1:26" ht="33.75" x14ac:dyDescent="0.25">
      <c r="A12" s="3" t="s">
        <v>32</v>
      </c>
      <c r="B12" s="4" t="s">
        <v>400</v>
      </c>
      <c r="C12" s="5" t="s">
        <v>393</v>
      </c>
      <c r="D12" s="3" t="s">
        <v>35</v>
      </c>
      <c r="E12" s="3" t="s">
        <v>394</v>
      </c>
      <c r="F12" s="3" t="s">
        <v>379</v>
      </c>
      <c r="G12" s="3"/>
      <c r="H12" s="3"/>
      <c r="I12" s="3"/>
      <c r="J12" s="3"/>
      <c r="K12" s="3"/>
      <c r="L12" s="3" t="s">
        <v>38</v>
      </c>
      <c r="M12" s="3" t="s">
        <v>39</v>
      </c>
      <c r="N12" s="3" t="s">
        <v>40</v>
      </c>
      <c r="O12" s="4" t="s">
        <v>395</v>
      </c>
      <c r="P12" s="267">
        <v>52887671</v>
      </c>
      <c r="Q12" s="267">
        <v>6979529</v>
      </c>
      <c r="R12" s="267">
        <v>0</v>
      </c>
      <c r="S12" s="267">
        <v>59867200</v>
      </c>
      <c r="T12" s="267">
        <v>0</v>
      </c>
      <c r="U12" s="267">
        <v>59867200</v>
      </c>
      <c r="V12" s="267">
        <v>0</v>
      </c>
      <c r="W12" s="267">
        <v>59867200</v>
      </c>
      <c r="X12" s="267">
        <v>59867200</v>
      </c>
      <c r="Y12" s="267">
        <v>59867200</v>
      </c>
      <c r="Z12" s="267">
        <v>59867200</v>
      </c>
    </row>
    <row r="13" spans="1:26" ht="33.75" x14ac:dyDescent="0.25">
      <c r="A13" s="3" t="s">
        <v>32</v>
      </c>
      <c r="B13" s="4" t="s">
        <v>400</v>
      </c>
      <c r="C13" s="5" t="s">
        <v>396</v>
      </c>
      <c r="D13" s="3" t="s">
        <v>35</v>
      </c>
      <c r="E13" s="3" t="s">
        <v>394</v>
      </c>
      <c r="F13" s="3" t="s">
        <v>388</v>
      </c>
      <c r="G13" s="3" t="s">
        <v>379</v>
      </c>
      <c r="H13" s="3"/>
      <c r="I13" s="3"/>
      <c r="J13" s="3"/>
      <c r="K13" s="3"/>
      <c r="L13" s="3" t="s">
        <v>38</v>
      </c>
      <c r="M13" s="3" t="s">
        <v>62</v>
      </c>
      <c r="N13" s="3" t="s">
        <v>63</v>
      </c>
      <c r="O13" s="4" t="s">
        <v>397</v>
      </c>
      <c r="P13" s="267">
        <v>116865400</v>
      </c>
      <c r="Q13" s="267">
        <v>0</v>
      </c>
      <c r="R13" s="267">
        <v>0</v>
      </c>
      <c r="S13" s="267">
        <v>116865400</v>
      </c>
      <c r="T13" s="267">
        <v>0</v>
      </c>
      <c r="U13" s="267">
        <v>94742384</v>
      </c>
      <c r="V13" s="267">
        <v>22123016</v>
      </c>
      <c r="W13" s="267">
        <v>94742384</v>
      </c>
      <c r="X13" s="267">
        <v>94742384</v>
      </c>
      <c r="Y13" s="267">
        <v>94742384</v>
      </c>
      <c r="Z13" s="267">
        <v>94742384</v>
      </c>
    </row>
    <row r="14" spans="1:26" ht="45" x14ac:dyDescent="0.25">
      <c r="A14" s="3" t="s">
        <v>32</v>
      </c>
      <c r="B14" s="4" t="s">
        <v>400</v>
      </c>
      <c r="C14" s="5" t="s">
        <v>404</v>
      </c>
      <c r="D14" s="3" t="s">
        <v>71</v>
      </c>
      <c r="E14" s="3" t="s">
        <v>377</v>
      </c>
      <c r="F14" s="3" t="s">
        <v>73</v>
      </c>
      <c r="G14" s="3" t="s">
        <v>46</v>
      </c>
      <c r="H14" s="3" t="s">
        <v>405</v>
      </c>
      <c r="I14" s="3"/>
      <c r="J14" s="3"/>
      <c r="K14" s="3"/>
      <c r="L14" s="3" t="s">
        <v>38</v>
      </c>
      <c r="M14" s="3" t="s">
        <v>39</v>
      </c>
      <c r="N14" s="3" t="s">
        <v>40</v>
      </c>
      <c r="O14" s="4" t="s">
        <v>406</v>
      </c>
      <c r="P14" s="267">
        <v>3777772292</v>
      </c>
      <c r="Q14" s="267">
        <v>0</v>
      </c>
      <c r="R14" s="267">
        <v>0</v>
      </c>
      <c r="S14" s="267">
        <v>3777772292</v>
      </c>
      <c r="T14" s="267">
        <v>0</v>
      </c>
      <c r="U14" s="267">
        <v>3773634476</v>
      </c>
      <c r="V14" s="267">
        <v>4137816</v>
      </c>
      <c r="W14" s="267">
        <v>3456958453</v>
      </c>
      <c r="X14" s="267">
        <v>3456958453</v>
      </c>
      <c r="Y14" s="267">
        <v>3432876656</v>
      </c>
      <c r="Z14" s="267">
        <v>3432876656</v>
      </c>
    </row>
    <row r="15" spans="1:26" ht="45" x14ac:dyDescent="0.25">
      <c r="A15" s="3" t="s">
        <v>32</v>
      </c>
      <c r="B15" s="4" t="s">
        <v>400</v>
      </c>
      <c r="C15" s="5" t="s">
        <v>404</v>
      </c>
      <c r="D15" s="3" t="s">
        <v>71</v>
      </c>
      <c r="E15" s="3" t="s">
        <v>377</v>
      </c>
      <c r="F15" s="3" t="s">
        <v>73</v>
      </c>
      <c r="G15" s="3" t="s">
        <v>46</v>
      </c>
      <c r="H15" s="3" t="s">
        <v>405</v>
      </c>
      <c r="I15" s="3"/>
      <c r="J15" s="3"/>
      <c r="K15" s="3"/>
      <c r="L15" s="3" t="s">
        <v>38</v>
      </c>
      <c r="M15" s="3" t="s">
        <v>62</v>
      </c>
      <c r="N15" s="3" t="s">
        <v>40</v>
      </c>
      <c r="O15" s="4" t="s">
        <v>406</v>
      </c>
      <c r="P15" s="267">
        <v>0</v>
      </c>
      <c r="Q15" s="267">
        <v>1061420000</v>
      </c>
      <c r="R15" s="267">
        <v>140865604</v>
      </c>
      <c r="S15" s="267">
        <v>920554396</v>
      </c>
      <c r="T15" s="267">
        <v>0</v>
      </c>
      <c r="U15" s="267">
        <v>880887728</v>
      </c>
      <c r="V15" s="267">
        <v>39666668</v>
      </c>
      <c r="W15" s="267">
        <v>880887728</v>
      </c>
      <c r="X15" s="267">
        <v>880887728</v>
      </c>
      <c r="Y15" s="267">
        <v>876349328</v>
      </c>
      <c r="Z15" s="267">
        <v>876349328</v>
      </c>
    </row>
    <row r="16" spans="1:26" ht="45" x14ac:dyDescent="0.25">
      <c r="A16" s="3" t="s">
        <v>32</v>
      </c>
      <c r="B16" s="4" t="s">
        <v>400</v>
      </c>
      <c r="C16" s="5" t="s">
        <v>407</v>
      </c>
      <c r="D16" s="3" t="s">
        <v>71</v>
      </c>
      <c r="E16" s="3" t="s">
        <v>377</v>
      </c>
      <c r="F16" s="3" t="s">
        <v>73</v>
      </c>
      <c r="G16" s="3" t="s">
        <v>68</v>
      </c>
      <c r="H16" s="3" t="s">
        <v>405</v>
      </c>
      <c r="I16" s="3"/>
      <c r="J16" s="3"/>
      <c r="K16" s="3"/>
      <c r="L16" s="3" t="s">
        <v>38</v>
      </c>
      <c r="M16" s="3" t="s">
        <v>39</v>
      </c>
      <c r="N16" s="3" t="s">
        <v>40</v>
      </c>
      <c r="O16" s="4" t="s">
        <v>406</v>
      </c>
      <c r="P16" s="267">
        <v>4078992933</v>
      </c>
      <c r="Q16" s="267">
        <v>0</v>
      </c>
      <c r="R16" s="267">
        <v>4164544</v>
      </c>
      <c r="S16" s="267">
        <v>4074828389</v>
      </c>
      <c r="T16" s="267">
        <v>0</v>
      </c>
      <c r="U16" s="267">
        <v>4073304495.3899999</v>
      </c>
      <c r="V16" s="267">
        <v>1523893.61</v>
      </c>
      <c r="W16" s="267">
        <v>3678682748.3899999</v>
      </c>
      <c r="X16" s="267">
        <v>3678682748.3899999</v>
      </c>
      <c r="Y16" s="267">
        <v>3670052304.3899999</v>
      </c>
      <c r="Z16" s="267">
        <v>3670052304.3899999</v>
      </c>
    </row>
    <row r="17" spans="1:26" ht="45" x14ac:dyDescent="0.25">
      <c r="A17" s="3" t="s">
        <v>32</v>
      </c>
      <c r="B17" s="4" t="s">
        <v>400</v>
      </c>
      <c r="C17" s="5" t="s">
        <v>407</v>
      </c>
      <c r="D17" s="3" t="s">
        <v>71</v>
      </c>
      <c r="E17" s="3" t="s">
        <v>377</v>
      </c>
      <c r="F17" s="3" t="s">
        <v>73</v>
      </c>
      <c r="G17" s="3" t="s">
        <v>68</v>
      </c>
      <c r="H17" s="3" t="s">
        <v>405</v>
      </c>
      <c r="I17" s="3"/>
      <c r="J17" s="3"/>
      <c r="K17" s="3"/>
      <c r="L17" s="3" t="s">
        <v>38</v>
      </c>
      <c r="M17" s="3" t="s">
        <v>62</v>
      </c>
      <c r="N17" s="3" t="s">
        <v>40</v>
      </c>
      <c r="O17" s="4" t="s">
        <v>406</v>
      </c>
      <c r="P17" s="267">
        <v>0</v>
      </c>
      <c r="Q17" s="267">
        <v>348174366</v>
      </c>
      <c r="R17" s="267">
        <v>0</v>
      </c>
      <c r="S17" s="267">
        <v>348174366</v>
      </c>
      <c r="T17" s="267">
        <v>0</v>
      </c>
      <c r="U17" s="267">
        <v>266469376</v>
      </c>
      <c r="V17" s="267">
        <v>81704990</v>
      </c>
      <c r="W17" s="267">
        <v>266469376</v>
      </c>
      <c r="X17" s="267">
        <v>266469376</v>
      </c>
      <c r="Y17" s="267">
        <v>266042980</v>
      </c>
      <c r="Z17" s="267">
        <v>266042980</v>
      </c>
    </row>
    <row r="18" spans="1:26" ht="45" x14ac:dyDescent="0.25">
      <c r="A18" s="3" t="s">
        <v>32</v>
      </c>
      <c r="B18" s="4" t="s">
        <v>400</v>
      </c>
      <c r="C18" s="5" t="s">
        <v>408</v>
      </c>
      <c r="D18" s="3" t="s">
        <v>71</v>
      </c>
      <c r="E18" s="3" t="s">
        <v>376</v>
      </c>
      <c r="F18" s="3" t="s">
        <v>73</v>
      </c>
      <c r="G18" s="3" t="s">
        <v>147</v>
      </c>
      <c r="H18" s="3" t="s">
        <v>405</v>
      </c>
      <c r="I18" s="3"/>
      <c r="J18" s="3"/>
      <c r="K18" s="3"/>
      <c r="L18" s="3" t="s">
        <v>38</v>
      </c>
      <c r="M18" s="3" t="s">
        <v>39</v>
      </c>
      <c r="N18" s="3" t="s">
        <v>40</v>
      </c>
      <c r="O18" s="4" t="s">
        <v>406</v>
      </c>
      <c r="P18" s="267">
        <v>5587127957</v>
      </c>
      <c r="Q18" s="267">
        <v>0</v>
      </c>
      <c r="R18" s="267">
        <v>102794258</v>
      </c>
      <c r="S18" s="267">
        <v>5484333699</v>
      </c>
      <c r="T18" s="267">
        <v>0</v>
      </c>
      <c r="U18" s="267">
        <v>5484066998</v>
      </c>
      <c r="V18" s="267">
        <v>266701</v>
      </c>
      <c r="W18" s="267">
        <v>5267604482</v>
      </c>
      <c r="X18" s="267">
        <v>4996735603</v>
      </c>
      <c r="Y18" s="267">
        <v>4936879370</v>
      </c>
      <c r="Z18" s="267">
        <v>4936879370</v>
      </c>
    </row>
    <row r="19" spans="1:26" ht="45" x14ac:dyDescent="0.25">
      <c r="A19" s="3" t="s">
        <v>32</v>
      </c>
      <c r="B19" s="4" t="s">
        <v>400</v>
      </c>
      <c r="C19" s="5" t="s">
        <v>408</v>
      </c>
      <c r="D19" s="3" t="s">
        <v>71</v>
      </c>
      <c r="E19" s="3" t="s">
        <v>376</v>
      </c>
      <c r="F19" s="3" t="s">
        <v>73</v>
      </c>
      <c r="G19" s="3" t="s">
        <v>147</v>
      </c>
      <c r="H19" s="3" t="s">
        <v>405</v>
      </c>
      <c r="I19" s="3"/>
      <c r="J19" s="3"/>
      <c r="K19" s="3"/>
      <c r="L19" s="3" t="s">
        <v>38</v>
      </c>
      <c r="M19" s="3" t="s">
        <v>62</v>
      </c>
      <c r="N19" s="3" t="s">
        <v>40</v>
      </c>
      <c r="O19" s="4" t="s">
        <v>406</v>
      </c>
      <c r="P19" s="267">
        <v>0</v>
      </c>
      <c r="Q19" s="267">
        <v>590405634</v>
      </c>
      <c r="R19" s="267">
        <v>3609187</v>
      </c>
      <c r="S19" s="267">
        <v>586796447</v>
      </c>
      <c r="T19" s="267">
        <v>0</v>
      </c>
      <c r="U19" s="267">
        <v>558263225</v>
      </c>
      <c r="V19" s="267">
        <v>28533222</v>
      </c>
      <c r="W19" s="267">
        <v>558263225</v>
      </c>
      <c r="X19" s="267">
        <v>558263225</v>
      </c>
      <c r="Y19" s="267">
        <v>554263225</v>
      </c>
      <c r="Z19" s="267">
        <v>554263225</v>
      </c>
    </row>
    <row r="20" spans="1:26" ht="45" x14ac:dyDescent="0.25">
      <c r="A20" s="3" t="s">
        <v>32</v>
      </c>
      <c r="B20" s="4" t="s">
        <v>400</v>
      </c>
      <c r="C20" s="5" t="s">
        <v>409</v>
      </c>
      <c r="D20" s="3" t="s">
        <v>71</v>
      </c>
      <c r="E20" s="3" t="s">
        <v>376</v>
      </c>
      <c r="F20" s="3" t="s">
        <v>73</v>
      </c>
      <c r="G20" s="3" t="s">
        <v>154</v>
      </c>
      <c r="H20" s="3" t="s">
        <v>405</v>
      </c>
      <c r="I20" s="3"/>
      <c r="J20" s="3"/>
      <c r="K20" s="3"/>
      <c r="L20" s="3" t="s">
        <v>38</v>
      </c>
      <c r="M20" s="3" t="s">
        <v>39</v>
      </c>
      <c r="N20" s="3" t="s">
        <v>40</v>
      </c>
      <c r="O20" s="4" t="s">
        <v>406</v>
      </c>
      <c r="P20" s="267">
        <v>3316534066</v>
      </c>
      <c r="Q20" s="267">
        <v>0</v>
      </c>
      <c r="R20" s="267">
        <v>209040252</v>
      </c>
      <c r="S20" s="267">
        <v>3107493814</v>
      </c>
      <c r="T20" s="267">
        <v>0</v>
      </c>
      <c r="U20" s="267">
        <v>3042737388.5100002</v>
      </c>
      <c r="V20" s="267">
        <v>64756425.490000002</v>
      </c>
      <c r="W20" s="267">
        <v>3042737388.5100002</v>
      </c>
      <c r="X20" s="267">
        <v>2475331066.5100002</v>
      </c>
      <c r="Y20" s="267">
        <v>2475331066.5100002</v>
      </c>
      <c r="Z20" s="267">
        <v>2475331066.5100002</v>
      </c>
    </row>
    <row r="21" spans="1:26" x14ac:dyDescent="0.25">
      <c r="A21" s="3" t="s">
        <v>1</v>
      </c>
      <c r="B21" s="4" t="s">
        <v>1</v>
      </c>
      <c r="C21" s="5" t="s">
        <v>1</v>
      </c>
      <c r="D21" s="3" t="s">
        <v>1</v>
      </c>
      <c r="E21" s="3" t="s">
        <v>1</v>
      </c>
      <c r="F21" s="3" t="s">
        <v>1</v>
      </c>
      <c r="G21" s="3" t="s">
        <v>1</v>
      </c>
      <c r="H21" s="3" t="s">
        <v>1</v>
      </c>
      <c r="I21" s="3" t="s">
        <v>1</v>
      </c>
      <c r="J21" s="3" t="s">
        <v>1</v>
      </c>
      <c r="K21" s="3" t="s">
        <v>1</v>
      </c>
      <c r="L21" s="3" t="s">
        <v>1</v>
      </c>
      <c r="M21" s="3" t="s">
        <v>1</v>
      </c>
      <c r="N21" s="3" t="s">
        <v>1</v>
      </c>
      <c r="O21" s="4" t="s">
        <v>1</v>
      </c>
      <c r="P21" s="267">
        <v>50532151033</v>
      </c>
      <c r="Q21" s="267">
        <v>4783679529</v>
      </c>
      <c r="R21" s="267">
        <v>1195153374</v>
      </c>
      <c r="S21" s="267">
        <v>54120677188</v>
      </c>
      <c r="T21" s="267">
        <v>0</v>
      </c>
      <c r="U21" s="267">
        <v>53665821536.830002</v>
      </c>
      <c r="V21" s="267">
        <v>454855651.17000002</v>
      </c>
      <c r="W21" s="267">
        <v>50841391274.309998</v>
      </c>
      <c r="X21" s="267">
        <v>49677154224.400002</v>
      </c>
      <c r="Y21" s="267">
        <v>49474425608.400002</v>
      </c>
      <c r="Z21" s="267">
        <v>49474425608.400002</v>
      </c>
    </row>
    <row r="22" spans="1:26" x14ac:dyDescent="0.25">
      <c r="A22" s="3" t="s">
        <v>1</v>
      </c>
      <c r="B22" s="268" t="s">
        <v>1</v>
      </c>
      <c r="C22" s="5" t="s">
        <v>1</v>
      </c>
      <c r="D22" s="3" t="s">
        <v>1</v>
      </c>
      <c r="E22" s="3" t="s">
        <v>1</v>
      </c>
      <c r="F22" s="3" t="s">
        <v>1</v>
      </c>
      <c r="G22" s="3" t="s">
        <v>1</v>
      </c>
      <c r="H22" s="3" t="s">
        <v>1</v>
      </c>
      <c r="I22" s="3" t="s">
        <v>1</v>
      </c>
      <c r="J22" s="3" t="s">
        <v>1</v>
      </c>
      <c r="K22" s="3" t="s">
        <v>1</v>
      </c>
      <c r="L22" s="3" t="s">
        <v>1</v>
      </c>
      <c r="M22" s="3" t="s">
        <v>1</v>
      </c>
      <c r="N22" s="3" t="s">
        <v>1</v>
      </c>
      <c r="O22" s="4" t="s">
        <v>1</v>
      </c>
      <c r="P22" s="266" t="s">
        <v>1</v>
      </c>
      <c r="Q22" s="266" t="s">
        <v>1</v>
      </c>
      <c r="R22" s="266" t="s">
        <v>1</v>
      </c>
      <c r="S22" s="266" t="s">
        <v>1</v>
      </c>
      <c r="T22" s="266" t="s">
        <v>1</v>
      </c>
      <c r="U22" s="266" t="s">
        <v>1</v>
      </c>
      <c r="V22" s="266" t="s">
        <v>1</v>
      </c>
      <c r="W22" s="266" t="s">
        <v>1</v>
      </c>
      <c r="X22" s="266" t="s">
        <v>1</v>
      </c>
      <c r="Y22" s="266" t="s">
        <v>1</v>
      </c>
      <c r="Z22" s="266" t="s">
        <v>1</v>
      </c>
    </row>
    <row r="23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59" t="s">
        <v>21</v>
      </c>
      <c r="D5" s="59" t="s">
        <v>22</v>
      </c>
      <c r="E5" s="59" t="s">
        <v>23</v>
      </c>
      <c r="F5" s="60" t="s">
        <v>24</v>
      </c>
      <c r="G5" s="59" t="s">
        <v>25</v>
      </c>
      <c r="H5" s="59" t="s">
        <v>26</v>
      </c>
      <c r="I5" s="59" t="s">
        <v>27</v>
      </c>
      <c r="J5" s="60" t="s">
        <v>28</v>
      </c>
      <c r="K5" s="61" t="s">
        <v>29</v>
      </c>
      <c r="L5" s="59" t="s">
        <v>30</v>
      </c>
      <c r="M5" s="62" t="s">
        <v>31</v>
      </c>
      <c r="N5" s="63" t="s">
        <v>342</v>
      </c>
      <c r="O5" s="64" t="s">
        <v>343</v>
      </c>
      <c r="P5" s="65" t="s">
        <v>344</v>
      </c>
    </row>
    <row r="6" spans="2:16" x14ac:dyDescent="0.25">
      <c r="B6" s="80" t="s">
        <v>334</v>
      </c>
      <c r="C6" s="81">
        <v>13280500000</v>
      </c>
      <c r="D6" s="81">
        <v>170000000</v>
      </c>
      <c r="E6" s="81">
        <v>170000000</v>
      </c>
      <c r="F6" s="81">
        <v>13280500000</v>
      </c>
      <c r="G6" s="81">
        <v>0</v>
      </c>
      <c r="H6" s="81">
        <v>13264467674</v>
      </c>
      <c r="I6" s="81">
        <v>12531326</v>
      </c>
      <c r="J6" s="81">
        <v>9421116512</v>
      </c>
      <c r="K6" s="81">
        <v>9335407071</v>
      </c>
      <c r="L6" s="81">
        <v>9313454716</v>
      </c>
      <c r="M6" s="81">
        <v>9313454716</v>
      </c>
      <c r="N6" s="82">
        <f>+J6/F6*100</f>
        <v>70.939471495802124</v>
      </c>
      <c r="O6" s="82">
        <f>+K6/F6</f>
        <v>0.70294093377508382</v>
      </c>
      <c r="P6" s="82">
        <f>+M6/F6*100</f>
        <v>70.12879572305259</v>
      </c>
    </row>
    <row r="7" spans="2:16" x14ac:dyDescent="0.25">
      <c r="B7" s="80" t="s">
        <v>335</v>
      </c>
      <c r="C7" s="81">
        <v>1978759800</v>
      </c>
      <c r="D7" s="81">
        <v>3850000</v>
      </c>
      <c r="E7" s="81">
        <v>3850000</v>
      </c>
      <c r="F7" s="81">
        <v>1978759800</v>
      </c>
      <c r="G7" s="81">
        <v>0</v>
      </c>
      <c r="H7" s="81">
        <v>1894552248.51</v>
      </c>
      <c r="I7" s="81">
        <v>63949867.490000002</v>
      </c>
      <c r="J7" s="81">
        <v>1707625556.72</v>
      </c>
      <c r="K7" s="81">
        <v>1201991159.01</v>
      </c>
      <c r="L7" s="81">
        <v>1186607209.01</v>
      </c>
      <c r="M7" s="81">
        <v>1186607209.01</v>
      </c>
      <c r="N7" s="82">
        <f t="shared" ref="N7:N11" si="0">+J7/F7*100</f>
        <v>86.297768770115496</v>
      </c>
      <c r="O7" s="82">
        <f t="shared" ref="O7:O11" si="1">+K7/F7</f>
        <v>0.60744672446347459</v>
      </c>
      <c r="P7" s="82">
        <f t="shared" ref="P7:P11" si="2">+M7/F7*100</f>
        <v>59.96721830562759</v>
      </c>
    </row>
    <row r="8" spans="2:16" x14ac:dyDescent="0.25">
      <c r="B8" s="80" t="s">
        <v>336</v>
      </c>
      <c r="C8" s="81">
        <v>579309000</v>
      </c>
      <c r="D8" s="81">
        <v>0</v>
      </c>
      <c r="E8" s="81">
        <v>0</v>
      </c>
      <c r="F8" s="81">
        <v>579309000</v>
      </c>
      <c r="G8" s="81">
        <v>0</v>
      </c>
      <c r="H8" s="81">
        <v>418265000</v>
      </c>
      <c r="I8" s="81">
        <v>161044000</v>
      </c>
      <c r="J8" s="81">
        <v>149512238</v>
      </c>
      <c r="K8" s="81">
        <v>149512238</v>
      </c>
      <c r="L8" s="81">
        <v>149512238</v>
      </c>
      <c r="M8" s="81">
        <v>149512238</v>
      </c>
      <c r="N8" s="82">
        <f t="shared" si="0"/>
        <v>25.808720044052485</v>
      </c>
      <c r="O8" s="82">
        <f t="shared" si="1"/>
        <v>0.25808720044052486</v>
      </c>
      <c r="P8" s="82">
        <f t="shared" si="2"/>
        <v>25.808720044052485</v>
      </c>
    </row>
    <row r="9" spans="2:16" x14ac:dyDescent="0.25">
      <c r="B9" s="80" t="s">
        <v>337</v>
      </c>
      <c r="C9" s="81">
        <f>SUM(C6:C8)</f>
        <v>15838568800</v>
      </c>
      <c r="D9" s="81">
        <f t="shared" ref="D9:M9" si="3">SUM(D6:D8)</f>
        <v>173850000</v>
      </c>
      <c r="E9" s="81">
        <f t="shared" si="3"/>
        <v>173850000</v>
      </c>
      <c r="F9" s="81">
        <f t="shared" si="3"/>
        <v>15838568800</v>
      </c>
      <c r="G9" s="81">
        <f t="shared" si="3"/>
        <v>0</v>
      </c>
      <c r="H9" s="81">
        <f t="shared" si="3"/>
        <v>15577284922.51</v>
      </c>
      <c r="I9" s="81">
        <f t="shared" si="3"/>
        <v>237525193.49000001</v>
      </c>
      <c r="J9" s="81">
        <f t="shared" si="3"/>
        <v>11278254306.719999</v>
      </c>
      <c r="K9" s="81">
        <f t="shared" si="3"/>
        <v>10686910468.01</v>
      </c>
      <c r="L9" s="81">
        <f t="shared" si="3"/>
        <v>10649574163.01</v>
      </c>
      <c r="M9" s="81">
        <f t="shared" si="3"/>
        <v>10649574163.01</v>
      </c>
      <c r="N9" s="82">
        <f t="shared" si="0"/>
        <v>71.207534273677553</v>
      </c>
      <c r="O9" s="82">
        <f t="shared" si="1"/>
        <v>0.67473965627563526</v>
      </c>
      <c r="P9" s="82">
        <f t="shared" si="2"/>
        <v>67.238235332285839</v>
      </c>
    </row>
    <row r="10" spans="2:16" x14ac:dyDescent="0.25">
      <c r="B10" s="80" t="s">
        <v>370</v>
      </c>
      <c r="C10" s="81">
        <v>5513069280</v>
      </c>
      <c r="D10" s="81">
        <v>3781001500</v>
      </c>
      <c r="E10" s="81">
        <v>0</v>
      </c>
      <c r="F10" s="81">
        <v>9294070780</v>
      </c>
      <c r="G10" s="81">
        <v>0</v>
      </c>
      <c r="H10" s="81">
        <v>8242006844.9300003</v>
      </c>
      <c r="I10" s="81">
        <v>1045151935.0699999</v>
      </c>
      <c r="J10" s="81">
        <v>6479516541.4800005</v>
      </c>
      <c r="K10" s="81">
        <v>4467011415.4800005</v>
      </c>
      <c r="L10" s="81">
        <v>4443005967.4800005</v>
      </c>
      <c r="M10" s="81">
        <v>4419639300.4800005</v>
      </c>
      <c r="N10" s="82">
        <f t="shared" si="0"/>
        <v>69.716668775789131</v>
      </c>
      <c r="O10" s="82">
        <f t="shared" si="1"/>
        <v>0.48063023418033413</v>
      </c>
      <c r="P10" s="82">
        <f t="shared" si="2"/>
        <v>47.553320876258709</v>
      </c>
    </row>
    <row r="11" spans="2:16" x14ac:dyDescent="0.25">
      <c r="B11" s="80" t="s">
        <v>341</v>
      </c>
      <c r="C11" s="81">
        <v>21351638080</v>
      </c>
      <c r="D11" s="81">
        <v>3954851500</v>
      </c>
      <c r="E11" s="81">
        <v>173850000</v>
      </c>
      <c r="F11" s="81">
        <v>25132639580</v>
      </c>
      <c r="G11" s="81">
        <v>0</v>
      </c>
      <c r="H11" s="81">
        <v>23819291767.440002</v>
      </c>
      <c r="I11" s="81">
        <v>1282677128.5599999</v>
      </c>
      <c r="J11" s="81">
        <v>17757770848.200001</v>
      </c>
      <c r="K11" s="81">
        <v>15153921883.490002</v>
      </c>
      <c r="L11" s="81">
        <v>15092580130.490002</v>
      </c>
      <c r="M11" s="81">
        <v>15069213463.490002</v>
      </c>
      <c r="N11" s="82">
        <f t="shared" si="0"/>
        <v>70.656210986812724</v>
      </c>
      <c r="O11" s="82">
        <f t="shared" si="1"/>
        <v>0.60295783239374345</v>
      </c>
      <c r="P11" s="82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NOVIEMBRE  2024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Milena Prieto</cp:lastModifiedBy>
  <cp:lastPrinted>2024-10-01T14:36:33Z</cp:lastPrinted>
  <dcterms:created xsi:type="dcterms:W3CDTF">2015-08-03T13:34:35Z</dcterms:created>
  <dcterms:modified xsi:type="dcterms:W3CDTF">2025-01-10T20:11:52Z</dcterms:modified>
</cp:coreProperties>
</file>