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yaksa\10021GMI\2024\TRD\MANUALES\PROCESO_21_GESTION_CONTRATUAL\FORMATOS\"/>
    </mc:Choice>
  </mc:AlternateContent>
  <bookViews>
    <workbookView xWindow="0" yWindow="0" windowWidth="28800" windowHeight="10590" tabRatio="712" firstSheet="1" activeTab="1"/>
  </bookViews>
  <sheets>
    <sheet name="Concertacion " sheetId="1" state="hidden" r:id="rId1"/>
    <sheet name="Formato"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Consolidado " sheetId="25" r:id="rId11"/>
    <sheet name="Instructivo" sheetId="3" state="hidden" r:id="rId12"/>
    <sheet name="Data" sheetId="24" state="hidden" r:id="rId13"/>
  </sheets>
  <definedNames>
    <definedName name="_xlnm.Print_Area" localSheetId="2">'Anexo 1'!$A$1:$R$37</definedName>
    <definedName name="_xlnm.Print_Area" localSheetId="8">'Anexo 2'!$A$2:$K$101</definedName>
    <definedName name="_xlnm.Print_Area" localSheetId="9">'Anexo 3'!$A$1:$I$21</definedName>
    <definedName name="_xlnm.Print_Area" localSheetId="7">'Componente de Gestion Adicional'!$A$1:$O$20</definedName>
    <definedName name="_xlnm.Print_Area" localSheetId="10">'Consolidado '!$A$1:$T$85</definedName>
    <definedName name="_xlnm.Print_Area" localSheetId="1">Formato!$A$1:$E$35</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T84" i="25" l="1"/>
  <c r="T81" i="25"/>
  <c r="T82" i="25"/>
  <c r="T83" i="25"/>
  <c r="T80" i="25"/>
  <c r="T78" i="25"/>
  <c r="T69" i="25"/>
  <c r="T70" i="25"/>
  <c r="T71" i="25"/>
  <c r="T72" i="25"/>
  <c r="T73" i="25"/>
  <c r="T74" i="25"/>
  <c r="T75" i="25"/>
  <c r="T76" i="25"/>
  <c r="T77" i="25"/>
  <c r="T68" i="25"/>
  <c r="T66" i="25"/>
  <c r="T50" i="25"/>
  <c r="T51" i="25"/>
  <c r="T52" i="25"/>
  <c r="T53" i="25"/>
  <c r="T54" i="25"/>
  <c r="T55" i="25"/>
  <c r="T56" i="25"/>
  <c r="T57" i="25"/>
  <c r="T58" i="25"/>
  <c r="T59" i="25"/>
  <c r="T60" i="25"/>
  <c r="T61" i="25"/>
  <c r="T62" i="25"/>
  <c r="T63" i="25"/>
  <c r="T64" i="25"/>
  <c r="T65" i="25"/>
  <c r="T49" i="25"/>
  <c r="T47" i="25"/>
  <c r="T43" i="25"/>
  <c r="T44" i="25"/>
  <c r="T45" i="25"/>
  <c r="T46" i="25"/>
  <c r="T42" i="25"/>
  <c r="T31" i="25"/>
  <c r="T32" i="25"/>
  <c r="T33" i="25"/>
  <c r="T34" i="25"/>
  <c r="T35" i="25"/>
  <c r="T36" i="25"/>
  <c r="T37" i="25"/>
  <c r="T38" i="25"/>
  <c r="T39" i="25"/>
  <c r="T40" i="25"/>
  <c r="T25" i="25"/>
  <c r="T26" i="25"/>
  <c r="T27" i="25"/>
  <c r="T28" i="25"/>
  <c r="T29" i="25"/>
  <c r="T23" i="25"/>
  <c r="T8" i="25"/>
  <c r="T9" i="25"/>
  <c r="T10" i="25"/>
  <c r="T11" i="25"/>
  <c r="T12" i="25"/>
  <c r="T13" i="25"/>
  <c r="T14" i="25"/>
  <c r="T15" i="25"/>
  <c r="T16" i="25"/>
  <c r="T17" i="25"/>
  <c r="T18" i="25"/>
  <c r="T19" i="25"/>
  <c r="T20" i="25"/>
  <c r="T21" i="25"/>
  <c r="T22" i="25"/>
  <c r="T5" i="25"/>
  <c r="T6" i="25"/>
  <c r="T4" i="25"/>
  <c r="S7" i="25"/>
  <c r="R7" i="25"/>
  <c r="Q7" i="25"/>
  <c r="P7" i="25"/>
  <c r="O7" i="25"/>
  <c r="T3" i="25"/>
  <c r="R85" i="25"/>
  <c r="R79" i="25"/>
  <c r="R67" i="25"/>
  <c r="R48" i="25"/>
  <c r="R41" i="25"/>
  <c r="R30" i="25"/>
  <c r="R24" i="25"/>
  <c r="Q85" i="25"/>
  <c r="Q79" i="25"/>
  <c r="Q67" i="25"/>
  <c r="Q48" i="25"/>
  <c r="Q41" i="25"/>
  <c r="Q30" i="25"/>
  <c r="Q24" i="25"/>
  <c r="P85" i="25"/>
  <c r="P79" i="25"/>
  <c r="P67" i="25"/>
  <c r="P48" i="25"/>
  <c r="P41" i="25"/>
  <c r="P30" i="25"/>
  <c r="P24" i="25"/>
  <c r="O85" i="25"/>
  <c r="O79" i="25"/>
  <c r="O67" i="25"/>
  <c r="O48" i="25"/>
  <c r="O41" i="25"/>
  <c r="O30" i="25"/>
  <c r="O24" i="25"/>
  <c r="N85" i="25"/>
  <c r="N79" i="25"/>
  <c r="N67" i="25"/>
  <c r="N48" i="25"/>
  <c r="N41" i="25"/>
  <c r="N30" i="25"/>
  <c r="N24" i="25"/>
  <c r="N7" i="25"/>
  <c r="M85" i="25"/>
  <c r="M79" i="25"/>
  <c r="M67" i="25"/>
  <c r="M48" i="25"/>
  <c r="M41" i="25"/>
  <c r="M30" i="25"/>
  <c r="M24" i="25"/>
  <c r="M7" i="25"/>
  <c r="D7" i="25"/>
  <c r="D85" i="25"/>
  <c r="E85" i="25"/>
  <c r="F85" i="25"/>
  <c r="G85" i="25"/>
  <c r="H85" i="25"/>
  <c r="I85" i="25"/>
  <c r="J85" i="25"/>
  <c r="K85" i="25"/>
  <c r="L85" i="25"/>
  <c r="S85" i="25"/>
  <c r="D79" i="25"/>
  <c r="E79" i="25"/>
  <c r="F79" i="25"/>
  <c r="G79" i="25"/>
  <c r="H79" i="25"/>
  <c r="I79" i="25"/>
  <c r="J79" i="25"/>
  <c r="K79" i="25"/>
  <c r="L79" i="25"/>
  <c r="S79" i="25"/>
  <c r="D67" i="25"/>
  <c r="E67" i="25"/>
  <c r="F67" i="25"/>
  <c r="G67" i="25"/>
  <c r="H67" i="25"/>
  <c r="I67" i="25"/>
  <c r="J67" i="25"/>
  <c r="K67" i="25"/>
  <c r="L67" i="25"/>
  <c r="S67" i="25"/>
  <c r="D48" i="25"/>
  <c r="E48" i="25"/>
  <c r="F48" i="25"/>
  <c r="G48" i="25"/>
  <c r="H48" i="25"/>
  <c r="I48" i="25"/>
  <c r="J48" i="25"/>
  <c r="K48" i="25"/>
  <c r="L48" i="25"/>
  <c r="S48" i="25"/>
  <c r="D41" i="25"/>
  <c r="E41" i="25"/>
  <c r="F41" i="25"/>
  <c r="G41" i="25"/>
  <c r="H41" i="25"/>
  <c r="I41" i="25"/>
  <c r="J41" i="25"/>
  <c r="K41" i="25"/>
  <c r="L41" i="25"/>
  <c r="S41" i="25"/>
  <c r="D30" i="25"/>
  <c r="E30" i="25"/>
  <c r="F30" i="25"/>
  <c r="G30" i="25"/>
  <c r="H30" i="25"/>
  <c r="I30" i="25"/>
  <c r="J30" i="25"/>
  <c r="K30" i="25"/>
  <c r="L30" i="25"/>
  <c r="S30" i="25"/>
  <c r="D24" i="25"/>
  <c r="E24" i="25"/>
  <c r="F24" i="25"/>
  <c r="G24" i="25"/>
  <c r="H24" i="25"/>
  <c r="I24" i="25"/>
  <c r="J24" i="25"/>
  <c r="K24" i="25"/>
  <c r="L24" i="25"/>
  <c r="S24" i="25"/>
  <c r="E7" i="25"/>
  <c r="F7" i="25"/>
  <c r="G7" i="25"/>
  <c r="H7" i="25"/>
  <c r="I7" i="25"/>
  <c r="J7" i="25"/>
  <c r="K7" i="25"/>
  <c r="L7" i="25"/>
  <c r="T7" i="25" l="1"/>
  <c r="T85" i="25"/>
  <c r="T48" i="25"/>
  <c r="T24" i="25"/>
  <c r="T41" i="25"/>
  <c r="T67" i="25"/>
  <c r="T79" i="25"/>
  <c r="T30" i="25"/>
  <c r="E9" i="16"/>
  <c r="E58" i="17" l="1"/>
  <c r="E17" i="17"/>
  <c r="F17" i="17"/>
  <c r="G17" i="17"/>
  <c r="F95" i="17"/>
  <c r="G95" i="17"/>
  <c r="E95" i="17"/>
  <c r="I90" i="17" s="1"/>
  <c r="F89" i="17"/>
  <c r="G89" i="17"/>
  <c r="E89" i="17"/>
  <c r="F77" i="17"/>
  <c r="G77" i="17"/>
  <c r="E77" i="17"/>
  <c r="I59" i="17" s="1"/>
  <c r="F40" i="17"/>
  <c r="G40" i="17"/>
  <c r="E40" i="17"/>
  <c r="I35" i="17" s="1"/>
  <c r="F51" i="17"/>
  <c r="G51" i="17"/>
  <c r="E51" i="17"/>
  <c r="I41" i="17" s="1"/>
  <c r="F34" i="17"/>
  <c r="G34" i="17"/>
  <c r="E34" i="17"/>
  <c r="I78" i="17" l="1"/>
  <c r="I18" i="17"/>
  <c r="I14" i="17"/>
  <c r="N20" i="12"/>
  <c r="O20" i="12" s="1"/>
  <c r="N10" i="12"/>
  <c r="O10" i="12" s="1"/>
  <c r="N25" i="12"/>
  <c r="O25" i="12" s="1"/>
  <c r="N15" i="12"/>
  <c r="O15" i="12" s="1"/>
  <c r="N5" i="12"/>
  <c r="O5" i="12" s="1"/>
  <c r="H30" i="12"/>
  <c r="F58" i="17"/>
  <c r="G58" i="17"/>
  <c r="I16" i="9"/>
  <c r="H13" i="9"/>
  <c r="K13" i="9"/>
  <c r="K10" i="9"/>
  <c r="K16" i="9" s="1"/>
  <c r="H10" i="9"/>
  <c r="L10" i="9" s="1"/>
  <c r="H7" i="9"/>
  <c r="L7" i="9" s="1"/>
  <c r="M13" i="9"/>
  <c r="M7" i="9"/>
  <c r="M10" i="9"/>
  <c r="J16" i="9"/>
  <c r="B16" i="9"/>
  <c r="H27" i="5"/>
  <c r="M24" i="7"/>
  <c r="M21" i="7"/>
  <c r="M18" i="7"/>
  <c r="K24" i="7"/>
  <c r="K27" i="7" s="1"/>
  <c r="K21" i="7"/>
  <c r="M24" i="6"/>
  <c r="J24" i="6"/>
  <c r="J24" i="7"/>
  <c r="J21" i="6"/>
  <c r="J21" i="7" s="1"/>
  <c r="J27" i="7" s="1"/>
  <c r="J18" i="6"/>
  <c r="J18" i="7"/>
  <c r="M18" i="6"/>
  <c r="I18" i="5"/>
  <c r="I18" i="6"/>
  <c r="H18" i="6"/>
  <c r="M24" i="5"/>
  <c r="M21" i="5"/>
  <c r="M18" i="5"/>
  <c r="I24" i="5"/>
  <c r="I24" i="7" s="1"/>
  <c r="H24" i="7"/>
  <c r="I21" i="5"/>
  <c r="L21" i="5" s="1"/>
  <c r="H21" i="6"/>
  <c r="B27" i="7"/>
  <c r="H21" i="7"/>
  <c r="H18" i="7"/>
  <c r="D7" i="7"/>
  <c r="D6" i="7"/>
  <c r="D5" i="7"/>
  <c r="D4" i="7"/>
  <c r="B27" i="6"/>
  <c r="H24" i="6"/>
  <c r="L24" i="6" s="1"/>
  <c r="D7" i="6"/>
  <c r="D6" i="6"/>
  <c r="D5" i="6"/>
  <c r="D4" i="6"/>
  <c r="B27" i="5"/>
  <c r="L24" i="5"/>
  <c r="D7" i="5"/>
  <c r="D6" i="5"/>
  <c r="D5" i="5"/>
  <c r="D4" i="5"/>
  <c r="B26" i="1"/>
  <c r="I18" i="7"/>
  <c r="L18" i="7" s="1"/>
  <c r="I24" i="6"/>
  <c r="L18" i="5"/>
  <c r="L27" i="5" s="1"/>
  <c r="H27" i="6" l="1"/>
  <c r="J27" i="6"/>
  <c r="H27" i="7"/>
  <c r="M16" i="9"/>
  <c r="L13" i="9"/>
  <c r="L16" i="9" s="1"/>
  <c r="L18" i="6"/>
  <c r="M27" i="5"/>
  <c r="M27" i="7"/>
  <c r="H16" i="9"/>
  <c r="O30" i="12"/>
  <c r="D7" i="16" s="1"/>
  <c r="E7" i="16" s="1"/>
  <c r="I21" i="7"/>
  <c r="L24" i="7"/>
  <c r="I27" i="5"/>
  <c r="I52" i="17"/>
  <c r="I97" i="17" s="1"/>
  <c r="I21" i="6"/>
  <c r="J97" i="17" l="1"/>
  <c r="D10" i="16"/>
  <c r="E10" i="16" s="1"/>
  <c r="E12" i="16" s="1"/>
  <c r="E14" i="16" s="1"/>
  <c r="O32" i="12"/>
  <c r="L21" i="7"/>
  <c r="L27" i="7" s="1"/>
  <c r="I27" i="7"/>
  <c r="L21" i="6"/>
  <c r="I27" i="6"/>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N2"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3" authorId="1" shapeId="0">
      <text>
        <r>
          <rPr>
            <sz val="12"/>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D3"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3"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3" authorId="0" shapeId="0">
      <text>
        <r>
          <rPr>
            <sz val="12"/>
            <color indexed="81"/>
            <rFont val="Tahoma"/>
            <family val="2"/>
          </rPr>
          <t>Lapso de ejecución del compromiso concertado en el cual deberán adelantarse las acciones necesarias para su cumplimiento.</t>
        </r>
      </text>
    </comment>
    <comment ref="G3"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3"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N3" authorId="2" shapeId="0">
      <text>
        <r>
          <rPr>
            <sz val="12"/>
            <color indexed="81"/>
            <rFont val="Tahoma"/>
            <family val="2"/>
          </rPr>
          <t>Resultado final alcanzado, que se obtiene de la sumatoria entre el cumplimiento del primer y segundo semestre de acuerdo con lo concertado.</t>
        </r>
      </text>
    </comment>
    <comment ref="O3" authorId="0" shapeId="0">
      <text>
        <r>
          <rPr>
            <sz val="12"/>
            <color indexed="81"/>
            <rFont val="Tahoma"/>
            <family val="2"/>
          </rPr>
          <t>Porcentaje de cumplimiento de los compromisos gerenciales del año de acuerdo con el peso ponderado que se asignó al compromiso institucional.</t>
        </r>
      </text>
    </comment>
    <comment ref="P3" authorId="0" shapeId="0">
      <text>
        <r>
          <rPr>
            <sz val="12"/>
            <color indexed="81"/>
            <rFont val="Tahoma"/>
            <family val="2"/>
          </rPr>
          <t xml:space="preserve">Soportes que acompañan la ejecución de los compromisos gerenciales y que pueden encontrarse de forma física y/o virtual. </t>
        </r>
      </text>
    </comment>
    <comment ref="I4" authorId="3" shapeId="0">
      <text>
        <r>
          <rPr>
            <sz val="12"/>
            <color indexed="81"/>
            <rFont val="Tahoma"/>
            <family val="2"/>
          </rPr>
          <t>Porcentaje programado de cumplimiento de cada compromiso gerencial para este periodo.</t>
        </r>
      </text>
    </comment>
    <comment ref="J4"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K4" authorId="1" shapeId="0">
      <text>
        <r>
          <rPr>
            <sz val="12"/>
            <color indexed="81"/>
            <rFont val="Tahoma"/>
            <family val="2"/>
          </rPr>
          <t>Se registran los aspectos de mejora para el cumplimiento de los compromisos concertados que se encuentren retrasados conforme a lo programado</t>
        </r>
      </text>
    </comment>
    <comment ref="L4" authorId="3" shapeId="0">
      <text>
        <r>
          <rPr>
            <sz val="12"/>
            <color indexed="81"/>
            <rFont val="Tahoma"/>
            <family val="2"/>
          </rPr>
          <t>Porcentaje programado de cumplimiento de cada compromiso gerencial durante este periodo.</t>
        </r>
      </text>
    </comment>
    <comment ref="M4"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P4" authorId="0" shapeId="0">
      <text>
        <r>
          <rPr>
            <sz val="12"/>
            <color indexed="81"/>
            <rFont val="Tahoma"/>
            <family val="2"/>
          </rPr>
          <t>Breve descripción del producto o actividad indicada como evidencia.</t>
        </r>
      </text>
    </comment>
    <comment ref="Q4"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Monica Andrea Donado Trujillo</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D11" authorId="1" shapeId="0">
      <text>
        <r>
          <rPr>
            <b/>
            <sz val="9"/>
            <color indexed="81"/>
            <rFont val="Tahoma"/>
            <family val="2"/>
          </rPr>
          <t>Función pública:</t>
        </r>
        <r>
          <rPr>
            <sz val="9"/>
            <color indexed="81"/>
            <rFont val="Tahoma"/>
            <family val="2"/>
          </rPr>
          <t xml:space="preserve">
Articulo 2,2,4,2 del Decreto 1083 de 2015</t>
        </r>
      </text>
    </comment>
    <comment ref="H11" authorId="1" shapeId="0">
      <text>
        <r>
          <rPr>
            <b/>
            <sz val="9"/>
            <color indexed="81"/>
            <rFont val="Tahoma"/>
            <family val="2"/>
          </rPr>
          <t xml:space="preserve">Función Pública:
</t>
        </r>
        <r>
          <rPr>
            <sz val="9"/>
            <color indexed="81"/>
            <rFont val="Tahoma"/>
            <family val="2"/>
          </rPr>
          <t xml:space="preserve">Se registra la información de la última valoración disponible, resultado de la valoración de competencias de la vigencia anterior. En caso de no contar con información se deja en blanco la casilla en mención. Esta permitirá tener una referencia del desarrollo de las competencias del gerente Público. </t>
        </r>
        <r>
          <rPr>
            <b/>
            <sz val="9"/>
            <color indexed="81"/>
            <rFont val="Tahoma"/>
            <family val="2"/>
          </rPr>
          <t xml:space="preserve"> </t>
        </r>
        <r>
          <rPr>
            <sz val="9"/>
            <color indexed="81"/>
            <rFont val="Tahoma"/>
            <family val="2"/>
          </rPr>
          <t xml:space="preserve">
</t>
        </r>
      </text>
    </comment>
    <comment ref="I11" authorId="1" shapeId="0">
      <text>
        <r>
          <rPr>
            <b/>
            <sz val="9"/>
            <color indexed="81"/>
            <rFont val="Tahoma"/>
            <family val="2"/>
          </rPr>
          <t xml:space="preserve">Función Pública:
</t>
        </r>
        <r>
          <rPr>
            <sz val="9"/>
            <color indexed="81"/>
            <rFont val="Tahoma"/>
            <family val="2"/>
          </rPr>
          <t>Resultado de la valoración de cada una de las conductas asociadas a todas las competencias en una escala de 1 a 5, obteniendo por cada competencia un promedio simple.</t>
        </r>
      </text>
    </comment>
    <comment ref="J11" authorId="1" shapeId="0">
      <text>
        <r>
          <rPr>
            <b/>
            <sz val="9"/>
            <color indexed="81"/>
            <rFont val="Tahoma"/>
            <family val="2"/>
          </rPr>
          <t xml:space="preserve">Función Pública:
</t>
        </r>
        <r>
          <rPr>
            <sz val="9"/>
            <color indexed="81"/>
            <rFont val="Tahoma"/>
            <family val="2"/>
          </rPr>
          <t xml:space="preserve">El superior Jerárquico visualiza la totalidad de la valoración integral de competencias e identifica y registra las fortalezas y oportunidades de mejora del gerente público que acompañan a su gestión. </t>
        </r>
        <r>
          <rPr>
            <b/>
            <sz val="9"/>
            <color indexed="81"/>
            <rFont val="Tahoma"/>
            <family val="2"/>
          </rPr>
          <t xml:space="preserve"> </t>
        </r>
        <r>
          <rPr>
            <sz val="9"/>
            <color indexed="81"/>
            <rFont val="Tahoma"/>
            <family val="2"/>
          </rPr>
          <t xml:space="preserve">
</t>
        </r>
      </text>
    </comment>
    <comment ref="I97" authorId="2" shapeId="0">
      <text>
        <r>
          <rPr>
            <sz val="9"/>
            <color indexed="81"/>
            <rFont val="Tahoma"/>
            <family val="2"/>
          </rPr>
          <t xml:space="preserve">Sumatoria simple de la evaluación (previa conversión según pesos asignados por evaluador) dividido por el numero de competencias evaluadas
</t>
        </r>
      </text>
    </comment>
    <comment ref="J97" authorId="2"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<sst xmlns="http://schemas.openxmlformats.org/spreadsheetml/2006/main" count="702" uniqueCount="369">
  <si>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</si>
  <si>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</si>
  <si>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</si>
  <si>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</si>
  <si>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</si>
  <si>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</si>
  <si>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</si>
  <si>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</si>
  <si>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</si>
  <si>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</si>
  <si>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</si>
  <si>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</si>
  <si>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</si>
  <si>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</si>
  <si>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</si>
  <si>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</si>
  <si>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</si>
  <si>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</si>
  <si>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</si>
  <si>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</si>
  <si>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</si>
  <si>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</si>
  <si>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</si>
  <si>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</si>
  <si>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</si>
  <si>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</si>
  <si>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</si>
  <si>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</si>
  <si>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</si>
  <si>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</si>
  <si>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</si>
  <si>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</si>
  <si>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</si>
  <si>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</si>
  <si>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</si>
  <si>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</si>
  <si>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</si>
  <si>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</si>
  <si>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</si>
  <si>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</si>
  <si>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</si>
  <si>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</si>
  <si>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</si>
  <si>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</si>
  <si>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</si>
  <si>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</si>
  <si>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</si>
  <si>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</si>
  <si>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</si>
  <si>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</si>
  <si>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</si>
  <si>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 xml:space="preserve"> Concertación</t>
  </si>
  <si>
    <t>Evaluación</t>
  </si>
  <si>
    <t>Evidencias</t>
  </si>
  <si>
    <t xml:space="preserve">Peso </t>
  </si>
  <si>
    <t xml:space="preserve">Resultado </t>
  </si>
  <si>
    <t xml:space="preserve">% Cumplimiento año </t>
  </si>
  <si>
    <t xml:space="preserve">Descripción </t>
  </si>
  <si>
    <t xml:space="preserve">Ubicación </t>
  </si>
  <si>
    <t>I trimestre</t>
  </si>
  <si>
    <t>II trimestre</t>
  </si>
  <si>
    <t>III trimestre</t>
  </si>
  <si>
    <t xml:space="preserve">% Avance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</si>
  <si>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</si>
  <si>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</si>
  <si>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</si>
  <si>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</si>
  <si>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</si>
  <si>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</si>
  <si>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</si>
  <si>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</si>
  <si>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</si>
  <si>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</si>
  <si>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</si>
  <si>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</si>
  <si>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</si>
  <si>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 xml:space="preserve">IV trimestre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</si>
  <si>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</si>
  <si>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</si>
  <si>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</si>
  <si>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</si>
  <si>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</si>
  <si>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</si>
  <si>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</si>
  <si>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</si>
  <si>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</si>
  <si>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</si>
  <si>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</si>
  <si>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</si>
  <si>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</si>
  <si>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</si>
  <si>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</si>
  <si>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</si>
  <si>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</si>
  <si>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</si>
  <si>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</si>
  <si>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Actividades</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</si>
  <si>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</si>
  <si>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</si>
  <si>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</si>
  <si>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</si>
  <si>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</si>
  <si>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</si>
  <si>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</si>
  <si>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</si>
  <si>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</si>
  <si>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</si>
  <si>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</si>
  <si>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</si>
  <si>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</si>
  <si>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</si>
  <si>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</si>
  <si>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</si>
  <si>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</si>
  <si>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</si>
  <si>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</si>
  <si>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</si>
  <si>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</si>
  <si>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</si>
  <si>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 xml:space="preserve">
Su comportamiento no se manifiesta, requiere de retroalimentación directa y acompañamiento de mentoring. Puede mejorar.
</t>
  </si>
  <si>
    <t>Conductas asociadas</t>
  </si>
  <si>
    <t>Evaluación actual</t>
  </si>
  <si>
    <t>Superior</t>
  </si>
  <si>
    <t>Par</t>
  </si>
  <si>
    <t>Subalterno</t>
  </si>
  <si>
    <t>Total Puntaje Evaluador</t>
  </si>
  <si>
    <t>Compromiso con la organización</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</si>
  <si>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</si>
  <si>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</si>
  <si>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</si>
  <si>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</si>
  <si>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</si>
  <si>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</si>
  <si>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</si>
  <si>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</si>
  <si>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</si>
  <si>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</si>
  <si>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</si>
  <si>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</si>
  <si>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</si>
  <si>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</si>
  <si>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</si>
  <si>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</si>
  <si>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</si>
  <si>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Antepone las necesidades de la organización a sus propias necesidades</t>
  </si>
  <si>
    <t xml:space="preserve">Apoya a la organización en situaciones difíciles. </t>
  </si>
  <si>
    <t>Indicador</t>
  </si>
  <si>
    <t>Peso ponderado</t>
  </si>
  <si>
    <t>Observaciones del avance y oportunidad de mejora</t>
  </si>
  <si>
    <t>Compromisos gerenciales</t>
  </si>
  <si>
    <t>Es consistente en su comportamiento y se destaca entre sus pares y en los entornos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</si>
  <si>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</si>
  <si>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</si>
  <si>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</si>
  <si>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Fecha inicio – fin</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</si>
  <si>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</si>
  <si>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</si>
  <si>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</si>
  <si>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</si>
  <si>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de indicador segundo semestre</t>
  </si>
  <si>
    <t>Corresponde al lapso de ejecución del compromiso concertado en el cual deberán adelantarse las acciones necesarias para el cumplimiento del mismo.</t>
  </si>
  <si>
    <t>Porcentaje de cumplimiento del año</t>
  </si>
  <si>
    <t>Resultado</t>
  </si>
  <si>
    <t xml:space="preserve">Será el porcentaje de cumplimiento de los compromisos gerenciales del año de acuerdo con el peso ponderado que se asignó al compromiso institucional. </t>
  </si>
  <si>
    <t>Criterio de valoración</t>
  </si>
  <si>
    <t>Puntaje</t>
  </si>
  <si>
    <t xml:space="preserve">Es consistente en su comportamiento, da ejemplo e influye en otros,  es un referente en su organización  y trasciende su entorno de gestión.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</si>
  <si>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</si>
  <si>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</si>
  <si>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Objetivos institucionales</t>
  </si>
  <si>
    <t xml:space="preserve"> Indicador</t>
  </si>
  <si>
    <t>Competencias y conductas asociadas</t>
  </si>
  <si>
    <t>Evaluación anterior</t>
  </si>
  <si>
    <t>Comentarios para la retroalimentación</t>
  </si>
  <si>
    <t>Evaluación final</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</si>
  <si>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</si>
  <si>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Es la representación cuantitativa en número o porcentaje que debe ser verificable objetivamente y mediante el cual se determina el cumplimiento de los compromisos gerenciales.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</si>
  <si>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</si>
  <si>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Se registra el porcentaje programado de cumplimiento de cada compromiso gerencial para este periodo.</t>
  </si>
  <si>
    <t>Porcentaje de cumplimiento programado al primer semestre</t>
  </si>
  <si>
    <t>Se registra el porcentaje programado de cumplimiento de cada compromiso gerencial durante este periodo.</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</si>
  <si>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</si>
  <si>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Se refiere al resultado final alcanzado, que se obtiene de la sumatoria entre el cumplimiento del primer y segundo semestre de acuerdo con lo concertado.</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</si>
  <si>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</si>
  <si>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Se registra la información de la última evaluación disponible, resultado de la evaluación de competencias de la evaluación anterior. En caso de no contar con información se deja en blanco la casilla en mención.</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</si>
  <si>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</si>
  <si>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t>El superior jerárquico visualiza la totalidad de la valoración integral de competencias e identifica  y registra las fortalezas y oportunidades de desarrollo del gerente público que acompañan su gestión.</t>
  </si>
  <si>
    <t>Es el resultado final de la valoración realizada por su superior jerárquico, el par y sus subalternos de las competencias comunes y directivas.</t>
  </si>
  <si>
    <t>% cumplimiento programado a 1er semestre</t>
  </si>
  <si>
    <t>% cumplimiento de Indicador 1er Semestre</t>
  </si>
  <si>
    <t>% cumplimiento programado a 2° semestre</t>
  </si>
  <si>
    <t>% Cumplimiento de indicador 2° Semestre</t>
  </si>
  <si>
    <t xml:space="preserve">Fecha inicio-fin dd/mm/aa </t>
  </si>
  <si>
    <t xml:space="preserve">Comentarios para la retroalimentación </t>
  </si>
  <si>
    <t>Es consistente en su comportamiento, da ejemplo e influye en otros,  es un referente en su organización  y trasciende su entorno de gestión.</t>
  </si>
  <si>
    <t>Competencias comunes
y directivas</t>
  </si>
  <si>
    <t>Fecha:</t>
  </si>
  <si>
    <t>Área en la que se desempeña:</t>
  </si>
  <si>
    <t>Enaltecer al Servidor Público y su labor.</t>
  </si>
  <si>
    <t>Consolidar a Función Pública como un Departamento eficiente, técnico e innovador.</t>
  </si>
  <si>
    <t xml:space="preserve">Nombre y Firma del Gerente Público </t>
  </si>
  <si>
    <t>Nombre y Firma Superior Jerárquico</t>
  </si>
  <si>
    <t xml:space="preserve">Avance de la Gestión </t>
  </si>
  <si>
    <t>Instructivo de diligenciamiento Anexos 1 y 2</t>
  </si>
  <si>
    <t>Porcentaje de cumplimiento programado al segundo semestre</t>
  </si>
  <si>
    <t>Criterios de valoración</t>
  </si>
  <si>
    <t>valoración de los servidores públicos  [1-5]</t>
  </si>
  <si>
    <t xml:space="preserve">Nombre y Firma del Supervisor Jerárquico </t>
  </si>
  <si>
    <t>Reconoce la interdependencia entre su trabajo y el de otros.</t>
  </si>
  <si>
    <t>Demuestra sentido de pertenencia en todas sus actuaciones.</t>
  </si>
  <si>
    <t>Concertación, Seguimiento,  Retroalimentación y Evaluación de Compromisos gerenciales</t>
  </si>
  <si>
    <t>Concertación</t>
  </si>
  <si>
    <t>Valoración de Competencias</t>
  </si>
  <si>
    <t xml:space="preserve">Ponderado </t>
  </si>
  <si>
    <t>Nota Final</t>
  </si>
  <si>
    <t xml:space="preserve">Firma del Supervisor Jerárquico </t>
  </si>
  <si>
    <t xml:space="preserve">Nombre y Apellido del Gerente Público: </t>
  </si>
  <si>
    <t xml:space="preserve">Valoración  final </t>
  </si>
  <si>
    <t>Cumplimiento Final</t>
  </si>
  <si>
    <t>Anexo 1</t>
  </si>
  <si>
    <t>Anexo 2</t>
  </si>
  <si>
    <t>Aprendizaje continuo</t>
  </si>
  <si>
    <t>Aplica los conceptos de no estigmatización y no discriminación y genera espacios y lenguaje incluyente</t>
  </si>
  <si>
    <t>Escucha activamente e informa con veracidad al usuario o ciudadano</t>
  </si>
  <si>
    <t>Promueve el cumplimiento de las metas de la
organización y respeta sus normas</t>
  </si>
  <si>
    <t>Toma la iniciativa de colaborar con sus compañeros y con otras áreas cuando se requiere, sin descuidar sus tareas</t>
  </si>
  <si>
    <t>Orientación a resultados
Orientación al ciudadano</t>
  </si>
  <si>
    <t>Cumple los compromisos que adquiere con el equipo</t>
  </si>
  <si>
    <t>Respeta la diversidad de criterios y opiniones de los miembros del equipo</t>
  </si>
  <si>
    <t>Asume su responsabilidad como miembro de un equipo de trabajo y se enfoca en contribuir con el compromiso y la motivación de sus miembros</t>
  </si>
  <si>
    <t>Planifica las propias acciones teniendo en cuenta su repercusión en la consecución de los objetivos grupales</t>
  </si>
  <si>
    <t>Establece una comunicación directa con los miembros del equipo que permite compartir información e ideas en condiciones de respeto y cordialidad</t>
  </si>
  <si>
    <t>Integra a los nuevos miembros y facilita su proceso de reconocimiento y apropiación de las actividades a cargo del equipo</t>
  </si>
  <si>
    <t>Acepta y se adapta fácilmente a las nuevas situaciones</t>
  </si>
  <si>
    <t>Responde al cambio con flexibilidad</t>
  </si>
  <si>
    <t>Apoya a la entidad en nuevas decisiones y coopera activamente en la implementación de nuevos objetivos, formas de trabajo y procedimientos</t>
  </si>
  <si>
    <t>Promueve al grupo para que se adapten a las nuevas condiciones</t>
  </si>
  <si>
    <t>Trabajo en
equipo
Adaptación al cambio</t>
  </si>
  <si>
    <t>Visión estratégica</t>
  </si>
  <si>
    <t>Monitorea periódicamente los resultados alcanzados e introduce cambios en la planeación para alcanzarlos.</t>
  </si>
  <si>
    <t>Presenta nuevas estrategias ante aliados y superiores para contribuir al logro de los objetivos institucionales.</t>
  </si>
  <si>
    <t>Adopta alternativas si el contexto presenta obstrucciones a la ejecución de la planeación anual, involucrando al equipo, aliados y superiores para el logro de los objetivos.</t>
  </si>
  <si>
    <t>Articula objetivos, recursos y metas de forma tal que los resultados generen valor.</t>
  </si>
  <si>
    <t>Vincula a los actores con incidencia potencial en los resultados del área a su cargo, para articular acciones o anticipar negociaciones necesarias.</t>
  </si>
  <si>
    <t>Liderazgo efectivo
Planeación</t>
  </si>
  <si>
    <t>Traduce la visión y logra que cada miembro del equipo se comprometa y aporte, en un entorno participativo y de toma de decisiones</t>
  </si>
  <si>
    <t>Forma equipos, y les delega responsabilidades y tareas en función de las competencias, el potencial y los intereses de los miembros del equipo</t>
  </si>
  <si>
    <t>Propicia, favorece y acompaña las condiciones para generar y mantener un clima laboral positivo en un entorno de inclusión.</t>
  </si>
  <si>
    <t>Fomenta la comunicación clara y concreta en un entorno de respeto</t>
  </si>
  <si>
    <t>Prevé situaciones y escenarios futuros</t>
  </si>
  <si>
    <t xml:space="preserve">Hace seguimiento a la planeación institucional, con base en los indicadores y metas planeadas, verificando que se realicen los ajustes y retroalimentando el proceso </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</si>
  <si>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</si>
  <si>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</si>
  <si>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</si>
  <si>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 xml:space="preserve">Promueve la formación de equipos con interdependencias positivas y genera espacios de aprendizaje colaborativo, poniendo en común experiencias, hallazgos y problemas </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</si>
  <si>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</si>
  <si>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</si>
  <si>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</si>
  <si>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</si>
  <si>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</si>
  <si>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</si>
  <si>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</si>
  <si>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</si>
  <si>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</si>
  <si>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Gestión del desarrollo de las personas 
Pensamiento Sistémico</t>
  </si>
  <si>
    <t xml:space="preserve">Resolución de conflictos
</t>
  </si>
  <si>
    <t xml:space="preserve">Establece estrategias que permitan prevenir los conflictos o detectarlos a tiempo </t>
  </si>
  <si>
    <t xml:space="preserve">Evalúa las causas de conflicto de manera objetiva para tomar decisiones </t>
  </si>
  <si>
    <t>Aporta opiniones, ideas o sugerencias para solucionar los conflictos en el equipo</t>
  </si>
  <si>
    <t>Asume como propia la solución acordada por el equipo</t>
  </si>
  <si>
    <t>Aplica soluciones de conflictos anteriores para situaciones similares</t>
  </si>
  <si>
    <t>Comunica de manera asertiva, clara y contundente el objetivo o la meta, logrando la motivación y compromiso de los equipos de trabajo.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</si>
  <si>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</si>
  <si>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incidencia positivamente en la calidad de vida laboral.</t>
  </si>
  <si>
    <t>Establece los planes de acción· necesarios para el desarrollo de los objetivos estratégicos, teniendo en cuenta actividades, responsables, plazos y recursos requeridos; promoviendo altos estándares de desempeño.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</si>
  <si>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</si>
  <si>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</si>
  <si>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Detecta amenazas y oportunidades frente a posibles decisiones y elige de forma pertinente.</t>
  </si>
  <si>
    <t>Identifica las competencias de los miembros del equipo, las evalúa y las impulsa activamente para su desarrollo y aplicación a las tareas asignadas.</t>
  </si>
  <si>
    <t>Asume los riesgos de las decisiones tomadas.</t>
  </si>
  <si>
    <t>Efectúa los cambios que considera necesarios para solucionar los problemas detectados o atender situaciones particulares y se hace responsable de la decisión tomada.</t>
  </si>
  <si>
    <t>Decide en situaciones de alta complejidad e incertidumbre teniendo en consideración la consecución de logros y objetivos de la entidad.</t>
  </si>
  <si>
    <t>Gestiona sus propias fuentes de información confiable y/o participa de espacios informativos y de capacitación.</t>
  </si>
  <si>
    <t>Asume la responsabilidad por sus resultados.</t>
  </si>
  <si>
    <t>Trabaja con base en objetivos claramente establecidos y realistas.</t>
  </si>
  <si>
    <t>Diseña y utiliza indicadores para medir y comprobar los resultados obtenidos.</t>
  </si>
  <si>
    <t>Adopta medidas para minimizar riesgos.</t>
  </si>
  <si>
    <t>Plantea estrategias para alcanzar o superar los resultados esperados.</t>
  </si>
  <si>
    <t>Se fija metas y obtiene los resultados institucionales esperados.</t>
  </si>
  <si>
    <t>Cumple con oportunidad las funciones de acuerdo con los estándares, objetivos y tiempos establecidos por la entidad.</t>
  </si>
  <si>
    <t>Gestiona recursos para mejorar la productividad y toma medidas necesarias para minimizar los riesgos.</t>
  </si>
  <si>
    <t>Aporta elementos para la consecución de resultados enmarcando sus productos y I o servicios dentro de las normas que rigen a la entidad.</t>
  </si>
  <si>
    <t>Evalúa de forma regular el grado de consecución de los objetivos.</t>
  </si>
  <si>
    <t>Valora y atiende las necesidades y peticiones de los usuarios y de los ciudadanos de forma oportuna.</t>
  </si>
  <si>
    <t>Establece mecanismos para conocer las necesidades e inquietudes de los usuarios y ciudadanos.</t>
  </si>
  <si>
    <t>Incorpora las necesidades de usuarios y ciudadanos en los proyectos institucionales, teniendo en cuenta la visión de servicio a corto, mediano y largo plazo.</t>
  </si>
  <si>
    <t>Son las establecidas en el Decreto 815 de 02 de mayo de 2018 por el cual se modifica el Decreto 1083 de 2015, Único Reglamentario del Sector de Función Pública, en lo relacionado con las competencias laborales generales para los empleados públicos de los distintos niveles jerárquicos.</t>
  </si>
  <si>
    <t xml:space="preserve">Concertación para el desempeño sobresaliente (5% adicional. Describir los compromisos gerenciales adicionales) </t>
  </si>
  <si>
    <t>Fecha</t>
  </si>
  <si>
    <t>Vigencia</t>
  </si>
  <si>
    <t>Anexo 1
Concertación, seguimiento, retroalimentación y evaluación de compromisos gerenciales</t>
  </si>
  <si>
    <t>Formato Acuerdos de Gestión
para la Gestión del Rendimiento de los Gerentes Públicos</t>
  </si>
  <si>
    <t>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t>
  </si>
  <si>
    <t>Anexo 2
   Valoración de Competencias</t>
  </si>
  <si>
    <r>
      <t>Peso</t>
    </r>
    <r>
      <rPr>
        <sz val="12"/>
        <color rgb="FF4D4D4D"/>
        <rFont val="Helvetica"/>
        <family val="2"/>
      </rPr>
      <t xml:space="preserve"> </t>
    </r>
    <r>
      <rPr>
        <b/>
        <sz val="12"/>
        <color rgb="FF4D4D4D"/>
        <rFont val="Helvetica"/>
        <family val="2"/>
      </rPr>
      <t>ponderado</t>
    </r>
  </si>
  <si>
    <r>
      <t xml:space="preserve">Para llevar a cabo el ejercicio de valoración de las competencias se dispone del Anexo 2: </t>
    </r>
    <r>
      <rPr>
        <i/>
        <sz val="12"/>
        <color rgb="FF4D4D4D"/>
        <rFont val="Helvetica"/>
        <family val="2"/>
      </rPr>
      <t>Evaluación de competencias</t>
    </r>
    <r>
      <rPr>
        <sz val="12"/>
        <color rgb="FF4D4D4D"/>
        <rFont val="Helvetica"/>
        <family val="2"/>
      </rPr>
      <t>, se incluyen los campos cuyo alcance es el siguiente:
Las competencias se valorarán en una escala de 1 a 5 que mide el desarrollo de las conductas esperadas, de acuerdo a los siguientes criterios de valoración:</t>
    </r>
  </si>
  <si>
    <t>Consolidar una gestión pública moderna, eficiente, transparente, focalizada y participativa al servicio de las ciudadanías.</t>
  </si>
  <si>
    <t>Proveer servicios con criterios de legalidad y enfoque diferencial que acerquen la ciudadanía al Estado.</t>
  </si>
  <si>
    <t xml:space="preserve">        Anexo 3
                  Consolidado de Evaluación del Acuerdo de Gestión</t>
  </si>
  <si>
    <t>Firma del Gerente Público.</t>
  </si>
  <si>
    <t>Vigencia:</t>
  </si>
  <si>
    <t xml:space="preserve">Valoración anterior </t>
  </si>
  <si>
    <t>Valoración actual</t>
  </si>
  <si>
    <t>Subalterno 1</t>
  </si>
  <si>
    <t>Subalterno 2</t>
  </si>
  <si>
    <t>Subalterno 3</t>
  </si>
  <si>
    <t>Subalterno 4</t>
  </si>
  <si>
    <t>Subalterno 5</t>
  </si>
  <si>
    <t>Subalterno 6</t>
  </si>
  <si>
    <t>Subalterno 7</t>
  </si>
  <si>
    <t>Subalterno 8</t>
  </si>
  <si>
    <t>Subalterno 9</t>
  </si>
  <si>
    <t>Subalterno 10</t>
  </si>
  <si>
    <t xml:space="preserve">Total Promedio </t>
  </si>
  <si>
    <t>Subalterno 11</t>
  </si>
  <si>
    <t>Subalterno 12</t>
  </si>
  <si>
    <t>Subalterno 13</t>
  </si>
  <si>
    <t>Subalterno 14</t>
  </si>
  <si>
    <t>Subalterno 15</t>
  </si>
  <si>
    <t>Subalterno 16</t>
  </si>
  <si>
    <t>Ítem</t>
  </si>
  <si>
    <t>Mantiene sus competencias actualizadas en función de los cambios que exige la administración pública en la prestación de un óptimo servicio.</t>
  </si>
  <si>
    <t>Comparte sus saberes y habilidades con sus compañeros de trabajo, y aprende de sus colegas habilidades diferenciales, que le permiten nivelar sus conocimientos en flujos informales de inter-aprendizaje.</t>
  </si>
  <si>
    <t>Consolidado de Evaluación del Acuerdo de Gestión por Subalternos</t>
  </si>
  <si>
    <t>Aporta elementos para la consecución de resultados enmarcando sus productos y Ios servicios dentro de las normas que rigen a la entidad.</t>
  </si>
  <si>
    <t>Aplica los conceptos de no estigmatización y no discriminación y genera espacios y lenguaje incluyente.</t>
  </si>
  <si>
    <t>Escucha activamente e informa con veracidad al usuario o ciudadano.</t>
  </si>
  <si>
    <t>Promueve el cumplimiento de las metas de la organización y respeta sus normas.</t>
  </si>
  <si>
    <t>Antepone las necesidades de la organización a sus propias necesidades.</t>
  </si>
  <si>
    <t>Toma la iniciativa de colaborar con sus compañeros y con otras áreas cuando se requiere, sin descuidar sus tareas.</t>
  </si>
  <si>
    <t>Cumple los compromisos que adquiere con el equipo.</t>
  </si>
  <si>
    <t>Respeta la diversidad de criterios y opiniones de los miembros del equipo.</t>
  </si>
  <si>
    <t>Asume su responsabilidad como miembro de un equipo de trabajo y se enfoca en contribuir con el compromiso y la motivación de sus miembros.</t>
  </si>
  <si>
    <t>Planifica las propias acciones teniendo en cuenta su repercusión en la consecución de los objetivos grupales.</t>
  </si>
  <si>
    <t>Establece una comunicación directa con los miembros del equipo que permite compartir información e ideas en condiciones de respeto y cordialidad.</t>
  </si>
  <si>
    <t>Integra a los nuevos miembros y facilita su proceso de reconocimiento y apropiación de las actividades a cargo del equipo.</t>
  </si>
  <si>
    <t>Acepta y se adapta fácilmente a las nuevas situaciones.</t>
  </si>
  <si>
    <t>Responde al cambio con flexibilidad.</t>
  </si>
  <si>
    <t>Apoya a la entidad en nuevas decisiones y coopera activamente en la implementación de nuevos objetivos, formas de trabajo y procedimientos.</t>
  </si>
  <si>
    <t>Promueve al grupo para que se adapten a las nuevas condiciones.</t>
  </si>
  <si>
    <t>Fomenta la comunicación clara y concreta en un entorno de respeto.</t>
  </si>
  <si>
    <t>Prevé situaciones y escenarios futuros.</t>
  </si>
  <si>
    <t>Hace seguimiento a la planeación institucional, con base en los indicadores y metas planeadas, verificando que se realicen los ajustes y retroalimentando el proceso.</t>
  </si>
  <si>
    <t>Optimiza el uso de los recursos.</t>
  </si>
  <si>
    <t>Concreta oportunidades que generan valor a corto, mediano y largo plazo.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</si>
  <si>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</si>
  <si>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</si>
  <si>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 xml:space="preserve">Promueve la formación de equipos con interdependencias positivas y genera espacios de aprendizaje colaborativo, poniendo en común experiencias, hallazgos y problemas. </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</si>
  <si>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</si>
  <si>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</si>
  <si>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</si>
  <si>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Integra varias áreas de conocimiento para interpretar las interacciones del entorno.</t>
  </si>
  <si>
    <t>Comprende y gestiona las interrelaciones entre las causas y los efectos dentro de los diferentes procesos en los que participa.</t>
  </si>
  <si>
    <t>Influye positivamente al equipo desde una perspectiva sistémica, generando una dinámica propia que integre diversos enfoques para interpretar el entorno.</t>
  </si>
  <si>
    <t>Establece estrategias que permitan prevenir los conflictos o detectarlos a tiempo.</t>
  </si>
  <si>
    <t>Evalúa las causas de conflicto de manera objetiva para tomar decisiones.</t>
  </si>
  <si>
    <t>Aporta opiniones, ideas o sugerencias para solucionar los conflictos en el equipo.</t>
  </si>
  <si>
    <t>Asume como propia la solución acordada por el equipo.</t>
  </si>
  <si>
    <t>Aplica soluciones de conflictos anteriores para situaciones similares.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</si>
</sst>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Red]0.0"/>
    <numFmt numFmtId="165" formatCode="0.0"/>
  </numFmts>
  <fonts count="5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6"/>
      <color theme="0"/>
      <name val="Arial"/>
      <family val="2"/>
    </font>
    <font>
      <sz val="11"/>
      <color theme="1"/>
      <name val="Arial"/>
      <family val="2"/>
    </font>
    <font>
      <sz val="11"/>
      <name val="Arial"/>
      <family val="2"/>
    </font>
    <font>
      <sz val="10"/>
      <color theme="1"/>
      <name val="Arial"/>
      <family val="2"/>
    </font>
    <font>
      <sz val="10"/>
      <name val="Arial"/>
      <family val="2"/>
    </font>
    <font>
      <sz val="10"/>
      <color rgb="FFFF0000"/>
      <name val="Arial"/>
      <family val="2"/>
    </font>
    <font>
      <sz val="12"/>
      <color indexed="81"/>
      <name val="Tahoma"/>
      <family val="2"/>
    </font>
    <font>
      <u/>
      <sz val="11"/>
      <color theme="10"/>
      <name val="Calibri"/>
      <family val="2"/>
      <scheme val="minor"/>
    </font>
    <font>
      <u/>
      <sz val="11"/>
      <color theme="11"/>
      <name val="Calibri"/>
      <family val="2"/>
      <scheme val="minor"/>
    </font>
    <font>
      <sz val="11"/>
      <color theme="1" tint="0.249977111117893"/>
      <name val="Times New Roman"/>
      <family val="1"/>
    </font>
    <font>
      <sz val="11"/>
      <color theme="1" tint="0.249977111117893"/>
      <name val="Calibri"/>
      <family val="2"/>
      <scheme val="minor"/>
    </font>
    <font>
      <sz val="11"/>
      <color theme="1" tint="0.249977111117893"/>
      <name val="Arial"/>
      <family val="2"/>
    </font>
    <font>
      <sz val="11"/>
      <color theme="1" tint="0.249977111117893"/>
      <name val="Arial Narrow"/>
      <family val="2"/>
    </font>
    <font>
      <b/>
      <sz val="11"/>
      <color theme="1" tint="0.249977111117893"/>
      <name val="Helvetica"/>
      <family val="2"/>
    </font>
    <font>
      <b/>
      <sz val="11"/>
      <color theme="1" tint="0.14999847407452621"/>
      <name val="Helvetica"/>
      <family val="2"/>
    </font>
    <font>
      <b/>
      <sz val="10"/>
      <color theme="1" tint="0.14999847407452621"/>
      <name val="Helvetica"/>
      <family val="2"/>
    </font>
    <font>
      <sz val="11"/>
      <color theme="1" tint="0.249977111117893"/>
      <name val="Helvetica"/>
      <family val="2"/>
    </font>
    <font>
      <b/>
      <sz val="14"/>
      <color theme="1" tint="0.249977111117893"/>
      <name val="Helvetica"/>
      <family val="2"/>
    </font>
    <font>
      <b/>
      <sz val="8"/>
      <color theme="1" tint="0.14999847407452621"/>
      <name val="Helvetica"/>
      <family val="2"/>
    </font>
    <font>
      <b/>
      <sz val="12"/>
      <color theme="1" tint="0.249977111117893"/>
      <name val="Helvetica"/>
      <family val="2"/>
    </font>
    <font>
      <sz val="8"/>
      <color theme="1" tint="0.249977111117893"/>
      <name val="Helvetica"/>
      <family val="2"/>
    </font>
    <font>
      <sz val="9"/>
      <color theme="1" tint="0.249977111117893"/>
      <name val="Helvetica"/>
      <family val="2"/>
    </font>
    <font>
      <sz val="9"/>
      <color theme="1" tint="0.14999847407452621"/>
      <name val="Helvetica"/>
      <family val="2"/>
    </font>
    <font>
      <i/>
      <sz val="8"/>
      <color theme="1" tint="0.249977111117893"/>
      <name val="Helvetica"/>
      <family val="2"/>
    </font>
    <font>
      <sz val="10"/>
      <color theme="1" tint="0.249977111117893"/>
      <name val="Helvetica"/>
      <family val="2"/>
    </font>
    <font>
      <sz val="10"/>
      <color theme="1" tint="0.14999847407452621"/>
      <name val="Helvetica"/>
      <family val="2"/>
    </font>
    <font>
      <b/>
      <sz val="9"/>
      <color theme="1" tint="0.249977111117893"/>
      <name val="Helvetica"/>
      <family val="2"/>
    </font>
    <font>
      <u/>
      <sz val="11"/>
      <color theme="1" tint="0.249977111117893"/>
      <name val="Helvetica"/>
      <family val="2"/>
    </font>
    <font>
      <b/>
      <sz val="16"/>
      <color theme="1" tint="0.249977111117893"/>
      <name val="Helvetica"/>
      <family val="2"/>
    </font>
    <font>
      <b/>
      <sz val="16"/>
      <color rgb="FF4D4D4D"/>
      <name val="Helvetica"/>
      <family val="2"/>
    </font>
    <font>
      <b/>
      <sz val="24"/>
      <color rgb="FF4D4D4D"/>
      <name val="Arial Narrow"/>
      <family val="2"/>
    </font>
    <font>
      <sz val="12"/>
      <color rgb="FF4D4D4D"/>
      <name val="Arial Narrow"/>
      <family val="2"/>
    </font>
    <font>
      <b/>
      <sz val="12"/>
      <color rgb="FF4D4D4D"/>
      <name val="Helvetica"/>
      <family val="2"/>
    </font>
    <font>
      <b/>
      <sz val="14"/>
      <color rgb="FF4D4D4D"/>
      <name val="Arial Narrow"/>
      <family val="2"/>
    </font>
    <font>
      <sz val="12"/>
      <color rgb="FF4D4D4D"/>
      <name val="Helvetica"/>
      <family val="2"/>
    </font>
    <font>
      <i/>
      <sz val="12"/>
      <color rgb="FF4D4D4D"/>
      <name val="Helvetica"/>
      <family val="2"/>
    </font>
    <font>
      <b/>
      <sz val="12"/>
      <color rgb="FF4D4D4D"/>
      <name val="Arial Narrow"/>
      <family val="2"/>
    </font>
    <font>
      <b/>
      <sz val="11"/>
      <color rgb="FF4D4D4D"/>
      <name val="Arial Narrow"/>
      <family val="2"/>
    </font>
    <font>
      <b/>
      <sz val="11"/>
      <color rgb="FF4D4D4D"/>
      <name val="Helvetica"/>
      <family val="2"/>
    </font>
    <font>
      <sz val="11"/>
      <color rgb="FF4D4D4D"/>
      <name val="Arial Narrow"/>
      <family val="2"/>
    </font>
    <font>
      <sz val="11"/>
      <color rgb="FF4D4D4D"/>
      <name val="Helvetica"/>
      <family val="2"/>
    </font>
    <font>
      <sz val="11"/>
      <color theme="1" tint="0.249977111117893"/>
      <name val="Helvetica"/>
    </font>
    <font>
      <b/>
      <sz val="16"/>
      <color theme="1" tint="0.249977111117893"/>
      <name val="Helvetica"/>
    </font>
    <font>
      <b/>
      <sz val="11"/>
      <color theme="1" tint="0.14999847407452621"/>
      <name val="Helvetica"/>
    </font>
    <font>
      <b/>
      <sz val="11"/>
      <color theme="1" tint="0.249977111117893"/>
      <name val="Helvetica"/>
    </font>
    <font>
      <b/>
      <sz val="10"/>
      <color theme="1" tint="0.249977111117893"/>
      <name val="Helvetica"/>
    </font>
    <font>
      <b/>
      <sz val="9"/>
      <color theme="1" tint="0.249977111117893"/>
      <name val="Helvetica"/>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rgb="FFFFE699"/>
        <bgColor indexed="64"/>
      </patternFill>
    </fill>
    <fill>
      <patternFill patternType="solid">
        <fgColor rgb="FFFFF4D1"/>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thin">
        <color auto="1"/>
      </left>
      <right/>
      <top/>
      <bottom/>
      <diagonal/>
    </border>
    <border>
      <left/>
      <right/>
      <top style="hair">
        <color auto="1"/>
      </top>
      <bottom style="thin">
        <color auto="1"/>
      </bottom>
      <diagonal/>
    </border>
    <border>
      <left/>
      <right/>
      <top style="thin">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top style="dotted">
        <color theme="1" tint="0.24994659260841701"/>
      </top>
      <bottom style="hair">
        <color theme="1" tint="0.24994659260841701"/>
      </bottom>
      <diagonal/>
    </border>
  </borders>
  <cellStyleXfs count="12">
    <xf numFmtId="0" fontId="0" fillId="0" borderId="0"/>
    <xf numFmtId="9" fontId="1" fillId="0" borderId="0" applyFont="0" applyFill="0" applyBorder="0" applyAlignment="0" applyProtection="0"/>
    <xf numFmtId="0" fontId="15"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cellStyleXfs>
  <cellXfs count="397">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14" fillId="6" borderId="11" xfId="0" applyFont="1" applyFill="1" applyBorder="1" applyAlignment="1">
      <alignment horizontal="center" vertical="center"/>
    </xf>
    <xf numFmtId="0" fontId="14" fillId="6" borderId="16"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0" fillId="0" borderId="1" xfId="0" applyBorder="1"/>
    <xf numFmtId="0" fontId="9" fillId="10" borderId="5" xfId="0" applyFont="1" applyFill="1" applyBorder="1" applyAlignment="1">
      <alignment horizontal="center" vertical="center"/>
    </xf>
    <xf numFmtId="0" fontId="20" fillId="9" borderId="0" xfId="0" applyFont="1" applyFill="1" applyProtection="1"/>
    <xf numFmtId="0" fontId="21" fillId="0" borderId="0" xfId="0" applyFont="1"/>
    <xf numFmtId="0" fontId="20" fillId="0" borderId="0" xfId="0" applyFont="1" applyProtection="1"/>
    <xf numFmtId="0" fontId="22" fillId="9" borderId="0" xfId="0" applyFont="1" applyFill="1" applyProtection="1"/>
    <xf numFmtId="0" fontId="23" fillId="0" borderId="0" xfId="0" applyFont="1" applyProtection="1"/>
    <xf numFmtId="0" fontId="22" fillId="9" borderId="0" xfId="0" applyFont="1" applyFill="1" applyAlignment="1" applyProtection="1">
      <alignment vertical="center"/>
    </xf>
    <xf numFmtId="0" fontId="20" fillId="0" borderId="0" xfId="0" applyFont="1" applyAlignment="1" applyProtection="1">
      <alignment horizontal="left"/>
    </xf>
    <xf numFmtId="0" fontId="22" fillId="9" borderId="0" xfId="0" applyFont="1" applyFill="1" applyAlignment="1">
      <alignment vertical="center"/>
    </xf>
    <xf numFmtId="0" fontId="22" fillId="0" borderId="0" xfId="0" applyFont="1" applyAlignment="1">
      <alignment vertical="center"/>
    </xf>
    <xf numFmtId="0" fontId="25" fillId="4" borderId="40" xfId="0" applyFont="1" applyFill="1" applyBorder="1" applyAlignment="1" applyProtection="1">
      <alignment horizontal="center" vertical="center" wrapText="1"/>
    </xf>
    <xf numFmtId="0" fontId="27" fillId="9" borderId="0" xfId="0" applyFont="1" applyFill="1" applyAlignment="1">
      <alignment vertical="center"/>
    </xf>
    <xf numFmtId="0" fontId="27" fillId="0" borderId="53" xfId="0" applyFont="1" applyBorder="1" applyAlignment="1" applyProtection="1">
      <alignment horizontal="center" vertical="center"/>
    </xf>
    <xf numFmtId="0" fontId="27" fillId="9" borderId="0" xfId="0" applyFont="1" applyFill="1" applyBorder="1" applyProtection="1"/>
    <xf numFmtId="0" fontId="27" fillId="9" borderId="0" xfId="0" applyFont="1" applyFill="1" applyBorder="1" applyAlignment="1" applyProtection="1">
      <alignment horizontal="left" vertical="center" wrapText="1"/>
    </xf>
    <xf numFmtId="0" fontId="27" fillId="9" borderId="0" xfId="0" applyFont="1" applyFill="1" applyBorder="1" applyAlignment="1" applyProtection="1">
      <alignment horizontal="center"/>
    </xf>
    <xf numFmtId="9" fontId="29" fillId="4" borderId="40" xfId="0" applyNumberFormat="1" applyFont="1" applyFill="1" applyBorder="1" applyAlignment="1" applyProtection="1">
      <alignment horizontal="center" vertical="center" wrapText="1"/>
    </xf>
    <xf numFmtId="0" fontId="31" fillId="0" borderId="40" xfId="0" applyFont="1" applyBorder="1" applyAlignment="1" applyProtection="1">
      <alignment horizontal="justify" vertical="center" wrapText="1"/>
    </xf>
    <xf numFmtId="0" fontId="32" fillId="0" borderId="40" xfId="0" applyFont="1" applyBorder="1" applyAlignment="1" applyProtection="1">
      <alignment horizontal="center" vertical="center"/>
      <protection locked="0"/>
    </xf>
    <xf numFmtId="0" fontId="32" fillId="0" borderId="51" xfId="0" applyFont="1" applyBorder="1" applyAlignment="1" applyProtection="1">
      <alignment horizontal="center" vertical="center"/>
      <protection locked="0"/>
    </xf>
    <xf numFmtId="165" fontId="33" fillId="4" borderId="40" xfId="0" applyNumberFormat="1" applyFont="1" applyFill="1" applyBorder="1" applyAlignment="1" applyProtection="1">
      <alignment horizontal="center" vertical="center" wrapText="1"/>
    </xf>
    <xf numFmtId="0" fontId="31" fillId="9" borderId="40" xfId="0" applyFont="1" applyFill="1" applyBorder="1" applyAlignment="1" applyProtection="1">
      <alignment horizontal="justify" vertical="center" wrapText="1"/>
    </xf>
    <xf numFmtId="0" fontId="32" fillId="9" borderId="40" xfId="0" applyFont="1" applyFill="1" applyBorder="1" applyAlignment="1" applyProtection="1">
      <alignment horizontal="center" vertical="center" wrapText="1"/>
      <protection locked="0"/>
    </xf>
    <xf numFmtId="0" fontId="32" fillId="0" borderId="40" xfId="0" applyFont="1" applyBorder="1" applyAlignment="1" applyProtection="1">
      <alignment horizontal="center" vertical="center" wrapText="1"/>
      <protection locked="0"/>
    </xf>
    <xf numFmtId="0" fontId="31" fillId="0" borderId="40" xfId="0" applyFont="1" applyBorder="1" applyAlignment="1" applyProtection="1">
      <alignment horizontal="left" vertical="center" wrapText="1"/>
    </xf>
    <xf numFmtId="0" fontId="27" fillId="9" borderId="0" xfId="0" applyFont="1" applyFill="1" applyAlignment="1" applyProtection="1">
      <alignment vertical="center"/>
    </xf>
    <xf numFmtId="0" fontId="27" fillId="9" borderId="0" xfId="0" applyFont="1" applyFill="1" applyAlignment="1" applyProtection="1">
      <alignment horizontal="left" vertical="center"/>
    </xf>
    <xf numFmtId="0" fontId="35" fillId="9" borderId="0" xfId="0" applyFont="1" applyFill="1" applyBorder="1" applyAlignment="1" applyProtection="1">
      <alignment vertical="top" wrapText="1"/>
    </xf>
    <xf numFmtId="0" fontId="36" fillId="4" borderId="40" xfId="0" applyFont="1" applyFill="1" applyBorder="1" applyAlignment="1" applyProtection="1">
      <alignment vertical="center" wrapText="1"/>
    </xf>
    <xf numFmtId="164" fontId="26" fillId="4" borderId="40" xfId="0" applyNumberFormat="1" applyFont="1" applyFill="1" applyBorder="1" applyAlignment="1" applyProtection="1">
      <alignment horizontal="center" vertical="center" wrapText="1"/>
    </xf>
    <xf numFmtId="9" fontId="36" fillId="4" borderId="40" xfId="1" applyFont="1" applyFill="1" applyBorder="1" applyAlignment="1" applyProtection="1">
      <alignment vertical="center" wrapText="1"/>
    </xf>
    <xf numFmtId="0" fontId="27" fillId="9" borderId="0" xfId="0" applyFont="1" applyFill="1" applyProtection="1"/>
    <xf numFmtId="0" fontId="27" fillId="9" borderId="0" xfId="0" applyFont="1" applyFill="1" applyAlignment="1" applyProtection="1">
      <alignment horizontal="left"/>
    </xf>
    <xf numFmtId="0" fontId="37" fillId="9" borderId="40" xfId="0" applyFont="1" applyFill="1" applyBorder="1" applyAlignment="1" applyProtection="1">
      <alignment horizontal="center" vertical="center"/>
    </xf>
    <xf numFmtId="0" fontId="37" fillId="9" borderId="40" xfId="0" applyFont="1" applyFill="1" applyBorder="1" applyAlignment="1" applyProtection="1">
      <alignment horizontal="center" vertical="center"/>
      <protection locked="0"/>
    </xf>
    <xf numFmtId="0" fontId="27" fillId="9" borderId="40" xfId="0" applyFont="1" applyFill="1" applyBorder="1" applyAlignment="1" applyProtection="1">
      <alignment vertical="center"/>
      <protection locked="0"/>
    </xf>
    <xf numFmtId="0" fontId="41" fillId="0" borderId="0" xfId="0" applyFont="1" applyFill="1" applyBorder="1" applyAlignment="1">
      <alignment horizontal="center" vertical="center" wrapText="1"/>
    </xf>
    <xf numFmtId="0" fontId="42" fillId="0" borderId="0" xfId="0" applyFont="1" applyFill="1" applyBorder="1"/>
    <xf numFmtId="0" fontId="41" fillId="0" borderId="0" xfId="0" applyFont="1" applyFill="1" applyBorder="1" applyAlignment="1">
      <alignment horizontal="center"/>
    </xf>
    <xf numFmtId="0" fontId="44" fillId="0" borderId="0" xfId="0" applyFont="1" applyFill="1" applyBorder="1" applyAlignment="1">
      <alignment horizontal="center" vertical="center"/>
    </xf>
    <xf numFmtId="0" fontId="43" fillId="0" borderId="64" xfId="0" applyFont="1" applyFill="1" applyBorder="1" applyAlignment="1">
      <alignment horizontal="left" vertical="center"/>
    </xf>
    <xf numFmtId="0" fontId="42" fillId="0" borderId="0" xfId="0" applyFont="1" applyFill="1" applyBorder="1" applyAlignment="1">
      <alignment horizontal="left" vertical="center" wrapText="1"/>
    </xf>
    <xf numFmtId="0" fontId="43" fillId="0" borderId="64" xfId="0" applyFont="1" applyFill="1" applyBorder="1" applyAlignment="1">
      <alignment vertical="center" wrapText="1"/>
    </xf>
    <xf numFmtId="0" fontId="43" fillId="0" borderId="64" xfId="0" applyFont="1" applyFill="1" applyBorder="1" applyAlignment="1">
      <alignment horizontal="left" vertical="center" wrapText="1"/>
    </xf>
    <xf numFmtId="0" fontId="44" fillId="0" borderId="0" xfId="0" applyFont="1" applyFill="1" applyBorder="1" applyAlignment="1">
      <alignment vertical="center"/>
    </xf>
    <xf numFmtId="0" fontId="42" fillId="0" borderId="0" xfId="0" applyFont="1" applyFill="1" applyBorder="1" applyAlignment="1">
      <alignment vertical="center" wrapText="1"/>
    </xf>
    <xf numFmtId="0" fontId="43" fillId="0" borderId="65" xfId="0" applyFont="1" applyFill="1" applyBorder="1" applyAlignment="1">
      <alignment horizontal="center" vertical="center"/>
    </xf>
    <xf numFmtId="0" fontId="45" fillId="0" borderId="65" xfId="0" applyFont="1" applyFill="1" applyBorder="1" applyAlignment="1">
      <alignment horizontal="center" vertical="center"/>
    </xf>
    <xf numFmtId="0" fontId="42" fillId="0" borderId="0" xfId="0" applyFont="1" applyFill="1" applyBorder="1" applyAlignment="1"/>
    <xf numFmtId="0" fontId="43" fillId="0" borderId="65" xfId="0" applyFont="1" applyFill="1" applyBorder="1" applyAlignment="1">
      <alignment vertical="center" wrapText="1"/>
    </xf>
    <xf numFmtId="0" fontId="43" fillId="0" borderId="65" xfId="0" applyFont="1" applyFill="1" applyBorder="1" applyAlignment="1">
      <alignment horizontal="left" vertical="center"/>
    </xf>
    <xf numFmtId="0" fontId="47" fillId="0" borderId="0" xfId="0" applyFont="1" applyFill="1" applyBorder="1" applyAlignment="1">
      <alignment vertical="center" wrapText="1"/>
    </xf>
    <xf numFmtId="0" fontId="48" fillId="9" borderId="0" xfId="0" applyFont="1" applyFill="1" applyBorder="1" applyAlignment="1" applyProtection="1">
      <alignment vertical="center"/>
      <protection locked="0"/>
    </xf>
    <xf numFmtId="0" fontId="50" fillId="0" borderId="0" xfId="0" applyFont="1" applyProtection="1">
      <protection locked="0"/>
    </xf>
    <xf numFmtId="0" fontId="48" fillId="0" borderId="0" xfId="0" applyFont="1" applyAlignment="1" applyProtection="1">
      <alignment wrapText="1"/>
      <protection locked="0"/>
    </xf>
    <xf numFmtId="0" fontId="48" fillId="0" borderId="0" xfId="0" applyFont="1" applyProtection="1">
      <protection locked="0"/>
    </xf>
    <xf numFmtId="0" fontId="51" fillId="0" borderId="40" xfId="0" applyNumberFormat="1" applyFont="1" applyBorder="1" applyAlignment="1" applyProtection="1">
      <alignment vertical="center"/>
      <protection locked="0"/>
    </xf>
    <xf numFmtId="0" fontId="49" fillId="8" borderId="40" xfId="0" applyFont="1" applyFill="1" applyBorder="1" applyAlignment="1" applyProtection="1">
      <alignment horizontal="center" vertical="center"/>
    </xf>
    <xf numFmtId="9" fontId="49" fillId="8" borderId="40" xfId="0" applyNumberFormat="1" applyFont="1" applyFill="1" applyBorder="1" applyAlignment="1" applyProtection="1">
      <alignment vertical="center"/>
    </xf>
    <xf numFmtId="9" fontId="49" fillId="8" borderId="40" xfId="0" applyNumberFormat="1" applyFont="1" applyFill="1" applyBorder="1" applyAlignment="1" applyProtection="1">
      <alignment horizontal="center" vertical="center"/>
    </xf>
    <xf numFmtId="1" fontId="49" fillId="8" borderId="40" xfId="0" applyNumberFormat="1" applyFont="1" applyFill="1" applyBorder="1" applyAlignment="1" applyProtection="1">
      <alignment horizontal="center" vertical="center"/>
    </xf>
    <xf numFmtId="9" fontId="49" fillId="8" borderId="40" xfId="1" applyFont="1" applyFill="1" applyBorder="1" applyAlignment="1" applyProtection="1">
      <alignment horizontal="center" vertical="center"/>
    </xf>
    <xf numFmtId="0" fontId="51" fillId="0" borderId="40" xfId="0" applyFont="1" applyBorder="1" applyProtection="1">
      <protection locked="0"/>
    </xf>
    <xf numFmtId="9" fontId="49" fillId="9" borderId="40" xfId="1" applyFont="1" applyFill="1" applyBorder="1" applyAlignment="1" applyProtection="1">
      <alignment horizontal="center" vertical="center" wrapText="1"/>
      <protection locked="0"/>
    </xf>
    <xf numFmtId="0" fontId="51" fillId="0" borderId="41" xfId="0" applyFont="1" applyBorder="1" applyAlignment="1" applyProtection="1">
      <protection locked="0"/>
    </xf>
    <xf numFmtId="0" fontId="51" fillId="0" borderId="42" xfId="0" applyFont="1" applyBorder="1" applyAlignment="1" applyProtection="1">
      <protection locked="0"/>
    </xf>
    <xf numFmtId="0" fontId="49" fillId="9" borderId="43" xfId="0" applyFont="1" applyFill="1" applyBorder="1" applyAlignment="1" applyProtection="1">
      <alignment vertical="center"/>
      <protection locked="0"/>
    </xf>
    <xf numFmtId="0" fontId="49" fillId="9" borderId="0" xfId="0" applyFont="1" applyFill="1" applyBorder="1" applyAlignment="1" applyProtection="1">
      <alignment vertical="center"/>
      <protection locked="0"/>
    </xf>
    <xf numFmtId="0" fontId="49" fillId="9" borderId="0" xfId="0" applyFont="1" applyFill="1" applyBorder="1" applyAlignment="1" applyProtection="1">
      <alignment vertical="center" wrapText="1"/>
      <protection locked="0"/>
    </xf>
    <xf numFmtId="9" fontId="49" fillId="8" borderId="40" xfId="1" applyFont="1" applyFill="1" applyBorder="1" applyAlignment="1" applyProtection="1">
      <alignment horizontal="center" vertical="center" wrapText="1"/>
    </xf>
    <xf numFmtId="0" fontId="51" fillId="0" borderId="0" xfId="0" applyFont="1" applyBorder="1" applyAlignment="1" applyProtection="1">
      <protection locked="0"/>
    </xf>
    <xf numFmtId="0" fontId="51" fillId="0" borderId="44" xfId="0" applyFont="1" applyBorder="1" applyAlignment="1" applyProtection="1">
      <protection locked="0"/>
    </xf>
    <xf numFmtId="0" fontId="49" fillId="9" borderId="43" xfId="0" applyFont="1" applyFill="1" applyBorder="1" applyAlignment="1" applyProtection="1">
      <alignment horizontal="center" vertical="center"/>
      <protection locked="0"/>
    </xf>
    <xf numFmtId="0" fontId="49" fillId="9" borderId="0" xfId="0" applyFont="1" applyFill="1" applyBorder="1" applyAlignment="1" applyProtection="1">
      <alignment horizontal="center" vertical="center"/>
      <protection locked="0"/>
    </xf>
    <xf numFmtId="0" fontId="51" fillId="9" borderId="0" xfId="0" applyFont="1" applyFill="1" applyBorder="1" applyProtection="1">
      <protection locked="0"/>
    </xf>
    <xf numFmtId="2" fontId="51" fillId="9" borderId="0" xfId="0" applyNumberFormat="1" applyFont="1" applyFill="1" applyBorder="1" applyProtection="1">
      <protection locked="0"/>
    </xf>
    <xf numFmtId="0" fontId="51" fillId="9" borderId="44" xfId="0" applyFont="1" applyFill="1" applyBorder="1" applyProtection="1">
      <protection locked="0"/>
    </xf>
    <xf numFmtId="2" fontId="51" fillId="9" borderId="0" xfId="0" applyNumberFormat="1" applyFont="1" applyFill="1" applyBorder="1" applyAlignment="1" applyProtection="1">
      <alignment horizontal="center"/>
      <protection locked="0"/>
    </xf>
    <xf numFmtId="0" fontId="51" fillId="9" borderId="0" xfId="0" applyFont="1" applyFill="1" applyBorder="1" applyAlignment="1" applyProtection="1">
      <alignment horizontal="center"/>
      <protection locked="0"/>
    </xf>
    <xf numFmtId="0" fontId="51" fillId="9" borderId="44" xfId="0" applyFont="1" applyFill="1" applyBorder="1" applyAlignment="1" applyProtection="1">
      <alignment horizontal="center"/>
      <protection locked="0"/>
    </xf>
    <xf numFmtId="2" fontId="49" fillId="9" borderId="0" xfId="0" applyNumberFormat="1" applyFont="1" applyFill="1" applyBorder="1" applyAlignment="1" applyProtection="1">
      <alignment horizontal="center"/>
      <protection locked="0"/>
    </xf>
    <xf numFmtId="0" fontId="49" fillId="9" borderId="0" xfId="0" applyFont="1" applyFill="1" applyBorder="1" applyAlignment="1" applyProtection="1">
      <alignment horizontal="center"/>
      <protection locked="0"/>
    </xf>
    <xf numFmtId="0" fontId="49" fillId="9" borderId="44" xfId="0" applyFont="1" applyFill="1" applyBorder="1" applyAlignment="1" applyProtection="1">
      <alignment horizontal="center"/>
      <protection locked="0"/>
    </xf>
    <xf numFmtId="0" fontId="49" fillId="9" borderId="54" xfId="0" applyFont="1" applyFill="1" applyBorder="1" applyAlignment="1" applyProtection="1">
      <alignment horizontal="center" vertical="center"/>
      <protection locked="0"/>
    </xf>
    <xf numFmtId="0" fontId="49" fillId="9" borderId="47" xfId="0" applyFont="1" applyFill="1" applyBorder="1" applyAlignment="1" applyProtection="1">
      <alignment horizontal="center" vertical="center"/>
      <protection locked="0"/>
    </xf>
    <xf numFmtId="0" fontId="51" fillId="9" borderId="47" xfId="0" applyFont="1" applyFill="1" applyBorder="1" applyProtection="1">
      <protection locked="0"/>
    </xf>
    <xf numFmtId="2" fontId="51" fillId="9" borderId="47" xfId="0" applyNumberFormat="1" applyFont="1" applyFill="1" applyBorder="1" applyProtection="1">
      <protection locked="0"/>
    </xf>
    <xf numFmtId="0" fontId="51" fillId="9" borderId="48" xfId="0" applyFont="1" applyFill="1" applyBorder="1" applyProtection="1">
      <protection locked="0"/>
    </xf>
    <xf numFmtId="2" fontId="50" fillId="0" borderId="0" xfId="0" applyNumberFormat="1" applyFont="1" applyProtection="1">
      <protection locked="0"/>
    </xf>
    <xf numFmtId="0" fontId="49" fillId="4" borderId="40" xfId="0" applyFont="1" applyFill="1" applyBorder="1" applyAlignment="1" applyProtection="1">
      <alignment horizontal="center" vertical="center" wrapText="1"/>
    </xf>
    <xf numFmtId="0" fontId="49" fillId="4" borderId="40" xfId="0" applyFont="1" applyFill="1" applyBorder="1" applyAlignment="1" applyProtection="1">
      <alignment horizontal="center" vertical="center"/>
    </xf>
    <xf numFmtId="0" fontId="52" fillId="9" borderId="0" xfId="0" applyFont="1" applyFill="1" applyAlignment="1">
      <alignment vertical="center"/>
    </xf>
    <xf numFmtId="0" fontId="52" fillId="9" borderId="43" xfId="0" applyFont="1" applyFill="1" applyBorder="1" applyAlignment="1">
      <alignment vertical="center"/>
    </xf>
    <xf numFmtId="0" fontId="52" fillId="9" borderId="0" xfId="0" applyFont="1" applyFill="1" applyBorder="1" applyAlignment="1">
      <alignment horizontal="left" vertical="center"/>
    </xf>
    <xf numFmtId="0" fontId="52" fillId="9" borderId="0" xfId="0" applyFont="1" applyFill="1" applyBorder="1" applyAlignment="1" applyProtection="1">
      <alignment vertical="center"/>
      <protection locked="0"/>
    </xf>
    <xf numFmtId="0" fontId="52" fillId="9" borderId="44" xfId="0" applyFont="1" applyFill="1" applyBorder="1" applyAlignment="1">
      <alignment vertical="center"/>
    </xf>
    <xf numFmtId="0" fontId="52" fillId="9" borderId="0" xfId="0" applyFont="1" applyFill="1" applyBorder="1" applyAlignment="1">
      <alignment horizontal="right" vertical="center"/>
    </xf>
    <xf numFmtId="0" fontId="52" fillId="9" borderId="0" xfId="0" applyFont="1" applyFill="1" applyBorder="1" applyAlignment="1">
      <alignment horizontal="center" vertical="center"/>
    </xf>
    <xf numFmtId="9" fontId="52" fillId="8" borderId="40" xfId="1" applyFont="1" applyFill="1" applyBorder="1" applyAlignment="1">
      <alignment horizontal="center" vertical="center"/>
    </xf>
    <xf numFmtId="9" fontId="52" fillId="9" borderId="40" xfId="0" applyNumberFormat="1" applyFont="1" applyFill="1" applyBorder="1" applyAlignment="1">
      <alignment vertical="center"/>
    </xf>
    <xf numFmtId="9" fontId="52" fillId="9" borderId="40" xfId="0" applyNumberFormat="1" applyFont="1" applyFill="1" applyBorder="1" applyAlignment="1">
      <alignment horizontal="center" vertical="center"/>
    </xf>
    <xf numFmtId="9" fontId="52" fillId="0" borderId="49" xfId="0" applyNumberFormat="1" applyFont="1" applyBorder="1" applyAlignment="1">
      <alignment horizontal="center" vertical="center"/>
    </xf>
    <xf numFmtId="9" fontId="52" fillId="4" borderId="49" xfId="0" applyNumberFormat="1" applyFont="1" applyFill="1" applyBorder="1" applyAlignment="1">
      <alignment horizontal="center" vertical="center"/>
    </xf>
    <xf numFmtId="0" fontId="52" fillId="9" borderId="40" xfId="0" applyFont="1" applyFill="1" applyBorder="1" applyAlignment="1">
      <alignment vertical="center"/>
    </xf>
    <xf numFmtId="165" fontId="52" fillId="8" borderId="40" xfId="0" applyNumberFormat="1" applyFont="1" applyFill="1" applyBorder="1" applyAlignment="1">
      <alignment horizontal="center" vertical="center"/>
    </xf>
    <xf numFmtId="0" fontId="52" fillId="9" borderId="0" xfId="0" applyFont="1" applyFill="1" applyBorder="1" applyAlignment="1">
      <alignment vertical="center"/>
    </xf>
    <xf numFmtId="0" fontId="54" fillId="4" borderId="40" xfId="0" applyFont="1" applyFill="1" applyBorder="1" applyAlignment="1" applyProtection="1">
      <alignment horizontal="center" vertical="center"/>
    </xf>
    <xf numFmtId="9" fontId="55" fillId="8" borderId="40" xfId="1" applyFont="1" applyFill="1" applyBorder="1" applyAlignment="1" applyProtection="1">
      <alignment horizontal="center" vertical="center"/>
    </xf>
    <xf numFmtId="0" fontId="55" fillId="9" borderId="0" xfId="0" applyFont="1" applyFill="1" applyBorder="1" applyAlignment="1" applyProtection="1">
      <alignment vertical="center"/>
      <protection locked="0"/>
    </xf>
    <xf numFmtId="0" fontId="55" fillId="9" borderId="44" xfId="0" applyFont="1" applyFill="1" applyBorder="1" applyAlignment="1" applyProtection="1">
      <alignment vertical="center"/>
      <protection locked="0"/>
    </xf>
    <xf numFmtId="0" fontId="55" fillId="9" borderId="0" xfId="0" applyFont="1" applyFill="1" applyBorder="1" applyAlignment="1" applyProtection="1">
      <alignment horizontal="right" vertical="center"/>
    </xf>
    <xf numFmtId="0" fontId="52" fillId="9" borderId="26" xfId="0" applyFont="1" applyFill="1" applyBorder="1" applyAlignment="1" applyProtection="1">
      <alignment vertical="center"/>
      <protection locked="0"/>
    </xf>
    <xf numFmtId="0" fontId="52" fillId="9" borderId="32" xfId="0" applyFont="1" applyFill="1" applyBorder="1" applyAlignment="1" applyProtection="1">
      <alignment vertical="center"/>
      <protection locked="0"/>
    </xf>
    <xf numFmtId="0" fontId="52" fillId="9" borderId="54" xfId="0" applyFont="1" applyFill="1" applyBorder="1" applyAlignment="1">
      <alignment vertical="center"/>
    </xf>
    <xf numFmtId="0" fontId="52" fillId="9" borderId="47" xfId="0" applyFont="1" applyFill="1" applyBorder="1" applyAlignment="1">
      <alignment vertical="center"/>
    </xf>
    <xf numFmtId="0" fontId="52" fillId="9" borderId="48" xfId="0" applyFont="1" applyFill="1" applyBorder="1" applyAlignment="1">
      <alignment vertical="center"/>
    </xf>
    <xf numFmtId="0" fontId="52" fillId="0" borderId="0" xfId="0" applyFont="1"/>
    <xf numFmtId="0" fontId="52" fillId="0" borderId="0" xfId="0" applyFont="1" applyAlignment="1">
      <alignment wrapText="1"/>
    </xf>
    <xf numFmtId="0" fontId="52" fillId="0" borderId="0" xfId="0" applyFont="1" applyAlignment="1">
      <alignment horizontal="center" vertical="center" wrapText="1"/>
    </xf>
    <xf numFmtId="0" fontId="52" fillId="0" borderId="64" xfId="0" applyFont="1" applyBorder="1" applyAlignment="1" applyProtection="1">
      <alignment horizontal="justify" vertical="center" wrapText="1"/>
    </xf>
    <xf numFmtId="0" fontId="52" fillId="0" borderId="64" xfId="0" applyFont="1" applyFill="1" applyBorder="1" applyAlignment="1" applyProtection="1">
      <alignment horizontal="center" vertical="center" wrapText="1"/>
      <protection locked="0"/>
    </xf>
    <xf numFmtId="1" fontId="52" fillId="0" borderId="64" xfId="0" applyNumberFormat="1" applyFont="1" applyFill="1" applyBorder="1" applyAlignment="1" applyProtection="1">
      <alignment horizontal="center" vertical="center" wrapText="1"/>
      <protection locked="0"/>
    </xf>
    <xf numFmtId="165" fontId="52" fillId="13" borderId="64" xfId="0" applyNumberFormat="1" applyFont="1" applyFill="1" applyBorder="1" applyAlignment="1">
      <alignment horizontal="center" vertical="center" wrapText="1"/>
    </xf>
    <xf numFmtId="165" fontId="52" fillId="13" borderId="64" xfId="0" applyNumberFormat="1" applyFont="1" applyFill="1" applyBorder="1" applyAlignment="1" applyProtection="1">
      <alignment horizontal="center" vertical="center" wrapText="1"/>
    </xf>
    <xf numFmtId="1" fontId="52" fillId="13" borderId="64" xfId="0" applyNumberFormat="1" applyFont="1" applyFill="1" applyBorder="1" applyAlignment="1" applyProtection="1">
      <alignment horizontal="center" vertical="center" wrapText="1"/>
    </xf>
    <xf numFmtId="1" fontId="52" fillId="0" borderId="64" xfId="0" applyNumberFormat="1" applyFont="1" applyFill="1" applyBorder="1" applyAlignment="1">
      <alignment horizontal="center" vertical="center" wrapText="1"/>
    </xf>
    <xf numFmtId="0" fontId="52" fillId="9" borderId="64" xfId="0" applyFont="1" applyFill="1" applyBorder="1" applyAlignment="1" applyProtection="1">
      <alignment horizontal="justify" vertical="center" wrapText="1"/>
    </xf>
    <xf numFmtId="0" fontId="52" fillId="0" borderId="64" xfId="0" applyFont="1" applyBorder="1" applyAlignment="1" applyProtection="1">
      <alignment horizontal="left" vertical="center" wrapText="1"/>
    </xf>
    <xf numFmtId="1" fontId="52" fillId="0" borderId="64" xfId="11" applyNumberFormat="1" applyFont="1" applyFill="1" applyBorder="1" applyAlignment="1" applyProtection="1">
      <alignment horizontal="center" vertical="center" wrapText="1"/>
      <protection locked="0"/>
    </xf>
    <xf numFmtId="0" fontId="56" fillId="12" borderId="64" xfId="0" applyFont="1" applyFill="1" applyBorder="1" applyAlignment="1" applyProtection="1">
      <alignment horizontal="center" vertical="center" wrapText="1"/>
    </xf>
    <xf numFmtId="0" fontId="57" fillId="12" borderId="64" xfId="0" applyFont="1" applyFill="1" applyBorder="1" applyAlignment="1" applyProtection="1">
      <alignment horizontal="center" vertical="center" wrapText="1"/>
    </xf>
    <xf numFmtId="9" fontId="56" fillId="12" borderId="64" xfId="0" applyNumberFormat="1" applyFont="1" applyFill="1" applyBorder="1" applyAlignment="1" applyProtection="1">
      <alignment horizontal="center" vertical="center" wrapText="1"/>
    </xf>
    <xf numFmtId="0" fontId="27" fillId="0" borderId="64" xfId="0" applyFont="1" applyBorder="1" applyAlignment="1" applyProtection="1">
      <alignment horizontal="justify" vertical="center" wrapText="1"/>
    </xf>
    <xf numFmtId="0" fontId="27" fillId="9" borderId="64" xfId="0" applyFont="1" applyFill="1" applyBorder="1" applyAlignment="1" applyProtection="1">
      <alignment horizontal="justify" vertical="center" wrapText="1"/>
    </xf>
    <xf numFmtId="0" fontId="52" fillId="9" borderId="40" xfId="0" applyFont="1" applyFill="1" applyBorder="1" applyAlignment="1">
      <alignment horizontal="justify" vertical="center" wrapText="1"/>
    </xf>
    <xf numFmtId="0" fontId="27"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5" fillId="0" borderId="65" xfId="0" applyFont="1" applyFill="1" applyBorder="1" applyAlignment="1">
      <alignment horizontal="justify" vertical="center" wrapText="1"/>
    </xf>
    <xf numFmtId="0" fontId="45" fillId="0" borderId="64" xfId="0" applyFont="1" applyFill="1" applyBorder="1" applyAlignment="1">
      <alignment horizontal="justify" vertical="center" wrapText="1"/>
    </xf>
    <xf numFmtId="0" fontId="40" fillId="0" borderId="64" xfId="0" applyFont="1" applyFill="1" applyBorder="1" applyAlignment="1">
      <alignment horizontal="center" vertical="center" wrapText="1"/>
    </xf>
    <xf numFmtId="0" fontId="43" fillId="8" borderId="64" xfId="0" applyFont="1" applyFill="1" applyBorder="1" applyAlignment="1">
      <alignment horizontal="center" vertical="center"/>
    </xf>
    <xf numFmtId="0" fontId="43" fillId="0" borderId="64" xfId="0" applyFont="1" applyFill="1" applyBorder="1" applyAlignment="1">
      <alignment horizontal="center" vertical="center"/>
    </xf>
    <xf numFmtId="0" fontId="45" fillId="11" borderId="66" xfId="0" applyFont="1" applyFill="1" applyBorder="1" applyAlignment="1">
      <alignment horizontal="center"/>
    </xf>
    <xf numFmtId="0" fontId="45" fillId="8" borderId="65" xfId="0" applyFont="1" applyFill="1" applyBorder="1" applyAlignment="1">
      <alignment horizontal="center" vertical="center" wrapText="1"/>
    </xf>
    <xf numFmtId="0" fontId="45" fillId="0" borderId="65" xfId="0" applyFont="1" applyFill="1" applyBorder="1" applyAlignment="1">
      <alignment horizontal="center" vertical="center" wrapText="1"/>
    </xf>
    <xf numFmtId="0" fontId="43" fillId="8" borderId="65" xfId="0" applyFont="1" applyFill="1" applyBorder="1" applyAlignment="1">
      <alignment horizontal="center" vertical="center"/>
    </xf>
    <xf numFmtId="0" fontId="43" fillId="0" borderId="65" xfId="0" applyFont="1" applyFill="1" applyBorder="1" applyAlignment="1">
      <alignment horizontal="center" vertical="center" wrapText="1"/>
    </xf>
    <xf numFmtId="0" fontId="49" fillId="8" borderId="40" xfId="0" applyFont="1" applyFill="1" applyBorder="1" applyAlignment="1" applyProtection="1">
      <alignment horizontal="center" vertical="center" wrapText="1"/>
    </xf>
    <xf numFmtId="0" fontId="51" fillId="0" borderId="40" xfId="0" applyFont="1" applyFill="1" applyBorder="1" applyAlignment="1" applyProtection="1">
      <alignment horizontal="center" vertical="center" wrapText="1"/>
      <protection locked="0"/>
    </xf>
    <xf numFmtId="0" fontId="51" fillId="0" borderId="40" xfId="0" applyFont="1" applyBorder="1" applyAlignment="1" applyProtection="1">
      <alignment horizontal="center" vertical="center" wrapText="1"/>
      <protection locked="0"/>
    </xf>
    <xf numFmtId="0" fontId="49" fillId="0" borderId="40" xfId="0" applyFont="1" applyFill="1" applyBorder="1" applyAlignment="1" applyProtection="1">
      <alignment horizontal="center" vertical="center" wrapText="1"/>
      <protection locked="0"/>
    </xf>
    <xf numFmtId="2" fontId="49" fillId="4" borderId="40" xfId="0" applyNumberFormat="1" applyFont="1" applyFill="1" applyBorder="1" applyAlignment="1" applyProtection="1">
      <alignment horizontal="center" vertical="center" wrapText="1"/>
    </xf>
    <xf numFmtId="0" fontId="49" fillId="4" borderId="40" xfId="0" applyFont="1" applyFill="1" applyBorder="1" applyAlignment="1" applyProtection="1">
      <alignment horizontal="center" vertical="center" wrapText="1"/>
    </xf>
    <xf numFmtId="0" fontId="49" fillId="4" borderId="40" xfId="0" applyFont="1" applyFill="1" applyBorder="1" applyAlignment="1" applyProtection="1">
      <alignment horizontal="center" vertical="center"/>
    </xf>
    <xf numFmtId="9" fontId="51" fillId="0" borderId="40" xfId="1" applyFont="1" applyBorder="1" applyAlignment="1" applyProtection="1">
      <alignment horizontal="center" vertical="center" wrapText="1"/>
      <protection locked="0"/>
    </xf>
    <xf numFmtId="0" fontId="51" fillId="9" borderId="40" xfId="0" applyFont="1" applyFill="1" applyBorder="1" applyAlignment="1" applyProtection="1">
      <alignment horizontal="center"/>
      <protection locked="0"/>
    </xf>
    <xf numFmtId="0" fontId="49" fillId="9" borderId="40" xfId="0" applyFont="1" applyFill="1" applyBorder="1" applyAlignment="1" applyProtection="1">
      <alignment horizontal="center" vertical="center"/>
      <protection locked="0"/>
    </xf>
    <xf numFmtId="0" fontId="51" fillId="0" borderId="26" xfId="0" applyFont="1" applyBorder="1" applyAlignment="1" applyProtection="1">
      <alignment horizontal="center"/>
      <protection locked="0"/>
    </xf>
    <xf numFmtId="0" fontId="51" fillId="0" borderId="32" xfId="0" applyFont="1" applyBorder="1" applyAlignment="1" applyProtection="1">
      <alignment horizontal="center"/>
      <protection locked="0"/>
    </xf>
    <xf numFmtId="0" fontId="49" fillId="9" borderId="40" xfId="0" applyFont="1" applyFill="1" applyBorder="1" applyAlignment="1" applyProtection="1">
      <alignment horizontal="left" vertical="center" wrapText="1"/>
      <protection locked="0"/>
    </xf>
    <xf numFmtId="9" fontId="51" fillId="0" borderId="40" xfId="0" applyNumberFormat="1" applyFont="1" applyBorder="1" applyAlignment="1" applyProtection="1">
      <alignment horizontal="center" vertical="center" wrapText="1"/>
      <protection locked="0"/>
    </xf>
    <xf numFmtId="9" fontId="51" fillId="0" borderId="49" xfId="0" applyNumberFormat="1" applyFont="1" applyBorder="1" applyAlignment="1" applyProtection="1">
      <alignment horizontal="center" vertical="center" wrapText="1"/>
      <protection locked="0"/>
    </xf>
    <xf numFmtId="9" fontId="51" fillId="0" borderId="62" xfId="0" applyNumberFormat="1" applyFont="1" applyBorder="1" applyAlignment="1" applyProtection="1">
      <alignment horizontal="center" vertical="center" wrapText="1"/>
      <protection locked="0"/>
    </xf>
    <xf numFmtId="9" fontId="51" fillId="0" borderId="50" xfId="0" applyNumberFormat="1"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51" fillId="0" borderId="62" xfId="0" applyFont="1" applyBorder="1" applyAlignment="1" applyProtection="1">
      <alignment horizontal="center" vertical="center" wrapText="1"/>
      <protection locked="0"/>
    </xf>
    <xf numFmtId="0" fontId="51" fillId="0" borderId="50" xfId="0" applyFont="1" applyBorder="1" applyAlignment="1" applyProtection="1">
      <alignment horizontal="center" vertical="center" wrapText="1"/>
      <protection locked="0"/>
    </xf>
    <xf numFmtId="9" fontId="51" fillId="0" borderId="49" xfId="1" applyFont="1" applyBorder="1" applyAlignment="1" applyProtection="1">
      <alignment horizontal="center" vertical="center" wrapText="1"/>
      <protection locked="0"/>
    </xf>
    <xf numFmtId="9" fontId="51" fillId="0" borderId="62" xfId="1" applyFont="1" applyBorder="1" applyAlignment="1" applyProtection="1">
      <alignment horizontal="center" vertical="center" wrapText="1"/>
      <protection locked="0"/>
    </xf>
    <xf numFmtId="9" fontId="51" fillId="0" borderId="50" xfId="1" applyFont="1" applyBorder="1" applyAlignment="1" applyProtection="1">
      <alignment horizontal="center" vertical="center" wrapText="1"/>
      <protection locked="0"/>
    </xf>
    <xf numFmtId="9" fontId="51" fillId="0" borderId="40" xfId="1" applyFont="1" applyFill="1" applyBorder="1" applyAlignment="1" applyProtection="1">
      <alignment horizontal="center" vertical="center" wrapText="1"/>
      <protection locked="0"/>
    </xf>
    <xf numFmtId="9" fontId="51" fillId="0" borderId="40" xfId="1" applyFont="1" applyFill="1" applyBorder="1" applyAlignment="1" applyProtection="1">
      <alignment horizontal="center" vertical="center" wrapText="1"/>
    </xf>
    <xf numFmtId="9" fontId="51" fillId="0" borderId="40" xfId="1" applyFont="1" applyBorder="1" applyAlignment="1" applyProtection="1">
      <alignment horizontal="center" vertical="center" wrapText="1"/>
    </xf>
    <xf numFmtId="0" fontId="40" fillId="9" borderId="51" xfId="0" applyFont="1" applyFill="1" applyBorder="1" applyAlignment="1" applyProtection="1">
      <alignment horizontal="center" vertical="center" wrapText="1"/>
      <protection locked="0"/>
    </xf>
    <xf numFmtId="0" fontId="40" fillId="9" borderId="52" xfId="0" applyFont="1" applyFill="1" applyBorder="1" applyAlignment="1" applyProtection="1">
      <alignment horizontal="center" vertical="center" wrapText="1"/>
      <protection locked="0"/>
    </xf>
    <xf numFmtId="0" fontId="40" fillId="9" borderId="53" xfId="0" applyFont="1" applyFill="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16" fillId="7" borderId="34" xfId="0" applyFont="1" applyFill="1" applyBorder="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4" fillId="7" borderId="4" xfId="0" applyFont="1" applyFill="1" applyBorder="1" applyAlignment="1">
      <alignment vertical="center" wrapText="1"/>
    </xf>
    <xf numFmtId="0" fontId="14" fillId="7" borderId="1" xfId="0" applyFont="1" applyFill="1" applyBorder="1" applyAlignment="1">
      <alignmen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5" borderId="37"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38" fillId="9" borderId="40" xfId="0" applyFont="1" applyFill="1" applyBorder="1" applyAlignment="1" applyProtection="1">
      <alignment horizontal="center" vertical="center"/>
      <protection locked="0"/>
    </xf>
    <xf numFmtId="0" fontId="37" fillId="9" borderId="40" xfId="0" applyFont="1" applyFill="1" applyBorder="1" applyAlignment="1" applyProtection="1">
      <alignment horizontal="center" vertical="center"/>
    </xf>
    <xf numFmtId="0" fontId="36" fillId="4" borderId="40" xfId="0" applyFont="1" applyFill="1" applyBorder="1" applyAlignment="1" applyProtection="1">
      <alignment horizontal="center" vertical="center" wrapText="1"/>
    </xf>
    <xf numFmtId="9" fontId="34" fillId="0" borderId="40" xfId="0" applyNumberFormat="1" applyFont="1" applyFill="1" applyBorder="1" applyAlignment="1" applyProtection="1">
      <alignment horizontal="center" vertical="center" wrapText="1"/>
      <protection locked="0"/>
    </xf>
    <xf numFmtId="164" fontId="24" fillId="0" borderId="40" xfId="0" applyNumberFormat="1" applyFont="1" applyBorder="1" applyAlignment="1" applyProtection="1">
      <alignment horizontal="center" vertical="center"/>
    </xf>
    <xf numFmtId="0" fontId="27" fillId="0" borderId="40" xfId="0" applyFont="1" applyBorder="1" applyAlignment="1" applyProtection="1">
      <alignment horizontal="center" vertical="center"/>
      <protection locked="0"/>
    </xf>
    <xf numFmtId="0" fontId="27" fillId="9" borderId="40" xfId="0" applyFont="1" applyFill="1" applyBorder="1" applyAlignment="1" applyProtection="1">
      <alignment horizontal="center" vertical="center"/>
      <protection locked="0"/>
    </xf>
    <xf numFmtId="0" fontId="30" fillId="8" borderId="40" xfId="0" applyFont="1" applyFill="1" applyBorder="1" applyAlignment="1" applyProtection="1">
      <alignment horizontal="center" vertical="center" wrapText="1"/>
    </xf>
    <xf numFmtId="0" fontId="32" fillId="0" borderId="40" xfId="0" applyFont="1" applyBorder="1" applyAlignment="1" applyProtection="1">
      <alignment horizontal="center" vertical="center" wrapText="1"/>
      <protection locked="0"/>
    </xf>
    <xf numFmtId="0" fontId="26" fillId="4" borderId="45" xfId="0" applyFont="1" applyFill="1" applyBorder="1" applyAlignment="1" applyProtection="1">
      <alignment horizontal="center" vertical="center" wrapText="1"/>
    </xf>
    <xf numFmtId="0" fontId="26" fillId="4" borderId="55" xfId="0" applyFont="1" applyFill="1" applyBorder="1" applyAlignment="1" applyProtection="1">
      <alignment horizontal="center" vertical="center" wrapText="1"/>
    </xf>
    <xf numFmtId="0" fontId="26" fillId="4" borderId="46" xfId="0" applyFont="1" applyFill="1" applyBorder="1" applyAlignment="1" applyProtection="1">
      <alignment horizontal="center" vertical="center" wrapText="1"/>
    </xf>
    <xf numFmtId="0" fontId="32" fillId="9" borderId="40" xfId="0" applyFont="1" applyFill="1" applyBorder="1" applyAlignment="1" applyProtection="1">
      <alignment horizontal="center" vertical="center" wrapText="1"/>
      <protection locked="0"/>
    </xf>
    <xf numFmtId="0" fontId="26" fillId="4" borderId="63" xfId="0" applyFont="1" applyFill="1" applyBorder="1" applyAlignment="1" applyProtection="1">
      <alignment horizontal="center" vertical="center" wrapText="1"/>
    </xf>
    <xf numFmtId="0" fontId="26" fillId="4" borderId="3" xfId="0" applyFont="1" applyFill="1" applyBorder="1" applyAlignment="1" applyProtection="1">
      <alignment horizontal="center" vertical="center" wrapText="1"/>
    </xf>
    <xf numFmtId="0" fontId="26" fillId="4" borderId="59" xfId="0" applyFont="1" applyFill="1" applyBorder="1" applyAlignment="1" applyProtection="1">
      <alignment horizontal="center" vertical="center" wrapText="1"/>
    </xf>
    <xf numFmtId="0" fontId="26" fillId="4" borderId="40" xfId="0" applyFont="1" applyFill="1" applyBorder="1" applyAlignment="1" applyProtection="1">
      <alignment horizontal="center" vertical="center" wrapText="1"/>
    </xf>
    <xf numFmtId="164" fontId="24" fillId="0" borderId="40" xfId="0" applyNumberFormat="1" applyFont="1" applyBorder="1" applyAlignment="1" applyProtection="1">
      <alignment horizontal="center" vertical="center"/>
      <protection locked="0"/>
    </xf>
    <xf numFmtId="0" fontId="27" fillId="0" borderId="51" xfId="0" applyFont="1" applyBorder="1" applyAlignment="1" applyProtection="1">
      <alignment horizontal="left" vertical="center" wrapText="1"/>
    </xf>
    <xf numFmtId="0" fontId="27" fillId="0" borderId="52" xfId="0" applyFont="1" applyBorder="1" applyAlignment="1">
      <alignment horizontal="left" vertical="center" wrapText="1"/>
    </xf>
    <xf numFmtId="0" fontId="28" fillId="9" borderId="51" xfId="0" applyFont="1" applyFill="1" applyBorder="1" applyAlignment="1" applyProtection="1">
      <alignment horizontal="center" vertical="top" wrapText="1"/>
    </xf>
    <xf numFmtId="0" fontId="28" fillId="9" borderId="52" xfId="0" applyFont="1" applyFill="1" applyBorder="1" applyAlignment="1" applyProtection="1">
      <alignment horizontal="center" vertical="top" wrapText="1"/>
    </xf>
    <xf numFmtId="0" fontId="28" fillId="9" borderId="53" xfId="0" applyFont="1" applyFill="1" applyBorder="1" applyAlignment="1" applyProtection="1">
      <alignment horizontal="center" vertical="top" wrapText="1"/>
    </xf>
    <xf numFmtId="0" fontId="24" fillId="0" borderId="40" xfId="0" applyFont="1" applyFill="1" applyBorder="1" applyAlignment="1" applyProtection="1">
      <alignment horizontal="center" vertical="center" wrapText="1"/>
      <protection locked="0"/>
    </xf>
    <xf numFmtId="0" fontId="30" fillId="8" borderId="49" xfId="0" applyFont="1" applyFill="1" applyBorder="1" applyAlignment="1" applyProtection="1">
      <alignment horizontal="center" vertical="center" wrapText="1"/>
    </xf>
    <xf numFmtId="0" fontId="30" fillId="8" borderId="62" xfId="0" applyFont="1" applyFill="1" applyBorder="1" applyAlignment="1" applyProtection="1">
      <alignment horizontal="center" vertical="center" wrapText="1"/>
    </xf>
    <xf numFmtId="0" fontId="30" fillId="8" borderId="50" xfId="0" applyFont="1" applyFill="1" applyBorder="1" applyAlignment="1" applyProtection="1">
      <alignment horizontal="center" vertical="center" wrapText="1"/>
    </xf>
    <xf numFmtId="164" fontId="24" fillId="0" borderId="49" xfId="0" applyNumberFormat="1" applyFont="1" applyBorder="1" applyAlignment="1" applyProtection="1">
      <alignment horizontal="center" vertical="center"/>
    </xf>
    <xf numFmtId="164" fontId="24" fillId="0" borderId="62" xfId="0" applyNumberFormat="1" applyFont="1" applyBorder="1" applyAlignment="1" applyProtection="1">
      <alignment horizontal="center" vertical="center"/>
    </xf>
    <xf numFmtId="164" fontId="24" fillId="0" borderId="50" xfId="0" applyNumberFormat="1" applyFont="1" applyBorder="1" applyAlignment="1" applyProtection="1">
      <alignment horizontal="center" vertical="center"/>
    </xf>
    <xf numFmtId="0" fontId="25" fillId="4" borderId="40" xfId="0" applyFont="1" applyFill="1" applyBorder="1" applyAlignment="1" applyProtection="1">
      <alignment horizontal="center" vertical="center" wrapText="1"/>
    </xf>
    <xf numFmtId="0" fontId="30" fillId="8" borderId="56" xfId="0" applyFont="1" applyFill="1" applyBorder="1" applyAlignment="1" applyProtection="1">
      <alignment horizontal="center" vertical="center" wrapText="1"/>
    </xf>
    <xf numFmtId="0" fontId="30" fillId="8" borderId="57" xfId="0" applyFont="1" applyFill="1" applyBorder="1" applyAlignment="1" applyProtection="1">
      <alignment horizontal="center" vertical="center" wrapText="1"/>
    </xf>
    <xf numFmtId="0" fontId="30" fillId="8" borderId="58" xfId="0" applyFont="1" applyFill="1" applyBorder="1" applyAlignment="1" applyProtection="1">
      <alignment horizontal="center" vertical="center" wrapText="1"/>
    </xf>
    <xf numFmtId="0" fontId="25" fillId="4" borderId="60" xfId="0" applyFont="1" applyFill="1" applyBorder="1" applyAlignment="1" applyProtection="1">
      <alignment horizontal="center" vertical="center" wrapText="1"/>
    </xf>
    <xf numFmtId="0" fontId="25" fillId="4" borderId="32" xfId="0" applyFont="1" applyFill="1" applyBorder="1" applyAlignment="1" applyProtection="1">
      <alignment horizontal="center" vertical="center" wrapText="1"/>
    </xf>
    <xf numFmtId="0" fontId="25" fillId="4" borderId="61" xfId="0" applyFont="1" applyFill="1" applyBorder="1" applyAlignment="1" applyProtection="1">
      <alignment horizontal="center" vertical="center" wrapText="1"/>
    </xf>
    <xf numFmtId="0" fontId="27" fillId="0" borderId="51" xfId="0" applyFont="1" applyBorder="1" applyAlignment="1" applyProtection="1">
      <alignment horizontal="justify" vertical="center" wrapText="1"/>
    </xf>
    <xf numFmtId="0" fontId="27" fillId="0" borderId="52" xfId="0" applyFont="1" applyBorder="1" applyAlignment="1" applyProtection="1">
      <alignment horizontal="justify" vertical="center" wrapText="1"/>
    </xf>
    <xf numFmtId="0" fontId="39" fillId="9" borderId="51" xfId="0" applyFont="1" applyFill="1" applyBorder="1" applyAlignment="1" applyProtection="1">
      <alignment horizontal="center" vertical="center" wrapText="1"/>
    </xf>
    <xf numFmtId="0" fontId="39" fillId="9" borderId="52" xfId="0" applyFont="1" applyFill="1" applyBorder="1" applyAlignment="1" applyProtection="1">
      <alignment horizontal="center" vertical="center" wrapText="1"/>
    </xf>
    <xf numFmtId="0" fontId="39" fillId="9" borderId="53" xfId="0" applyFont="1" applyFill="1" applyBorder="1" applyAlignment="1" applyProtection="1">
      <alignment horizontal="center" vertical="center" wrapText="1"/>
    </xf>
    <xf numFmtId="0" fontId="27" fillId="9" borderId="52" xfId="0" applyFont="1" applyFill="1" applyBorder="1" applyAlignment="1" applyProtection="1">
      <alignment horizontal="center"/>
    </xf>
    <xf numFmtId="0" fontId="53" fillId="9" borderId="51" xfId="0" applyFont="1" applyFill="1" applyBorder="1" applyAlignment="1">
      <alignment horizontal="center" vertical="center" wrapText="1"/>
    </xf>
    <xf numFmtId="0" fontId="53" fillId="9" borderId="52" xfId="0" applyFont="1" applyFill="1" applyBorder="1" applyAlignment="1">
      <alignment horizontal="center" vertical="center" wrapText="1"/>
    </xf>
    <xf numFmtId="0" fontId="53" fillId="9" borderId="53" xfId="0" applyFont="1" applyFill="1" applyBorder="1" applyAlignment="1">
      <alignment horizontal="center" vertical="center" wrapText="1"/>
    </xf>
    <xf numFmtId="0" fontId="52" fillId="9" borderId="60" xfId="0" applyFont="1" applyFill="1" applyBorder="1" applyAlignment="1" applyProtection="1">
      <alignment horizontal="left" vertical="center"/>
      <protection locked="0"/>
    </xf>
    <xf numFmtId="0" fontId="52" fillId="9" borderId="32" xfId="0" applyFont="1" applyFill="1" applyBorder="1" applyAlignment="1" applyProtection="1">
      <alignment horizontal="left" vertical="center"/>
      <protection locked="0"/>
    </xf>
    <xf numFmtId="9" fontId="52" fillId="4" borderId="49" xfId="1" applyFont="1" applyFill="1" applyBorder="1" applyAlignment="1">
      <alignment horizontal="center" vertical="center"/>
    </xf>
    <xf numFmtId="9" fontId="52" fillId="4" borderId="50" xfId="1" applyFont="1" applyFill="1" applyBorder="1" applyAlignment="1">
      <alignment horizontal="center" vertical="center"/>
    </xf>
    <xf numFmtId="0" fontId="52" fillId="9" borderId="43" xfId="0" applyFont="1" applyFill="1" applyBorder="1" applyAlignment="1">
      <alignment horizontal="center" vertical="center"/>
    </xf>
    <xf numFmtId="0" fontId="52" fillId="9" borderId="0" xfId="0" applyFont="1" applyFill="1" applyBorder="1" applyAlignment="1">
      <alignment horizontal="center" vertical="center"/>
    </xf>
    <xf numFmtId="0" fontId="52" fillId="9" borderId="44" xfId="0" applyFont="1" applyFill="1" applyBorder="1" applyAlignment="1">
      <alignment horizontal="center" vertical="center"/>
    </xf>
    <xf numFmtId="0" fontId="55" fillId="9" borderId="20" xfId="0" applyFont="1" applyFill="1" applyBorder="1" applyAlignment="1" applyProtection="1">
      <alignment horizontal="center" vertical="center"/>
      <protection locked="0"/>
    </xf>
    <xf numFmtId="0" fontId="52" fillId="9" borderId="26" xfId="0" applyFont="1" applyFill="1" applyBorder="1" applyAlignment="1" applyProtection="1">
      <alignment horizontal="center" vertical="center"/>
      <protection locked="0"/>
    </xf>
    <xf numFmtId="0" fontId="55" fillId="8" borderId="64" xfId="0" applyFont="1" applyFill="1" applyBorder="1" applyAlignment="1" applyProtection="1">
      <alignment horizontal="center" vertical="center" wrapText="1"/>
    </xf>
    <xf numFmtId="0" fontId="55" fillId="13" borderId="64" xfId="0" applyFont="1" applyFill="1" applyBorder="1" applyAlignment="1" applyProtection="1">
      <alignment horizontal="center" vertical="center" wrapText="1"/>
    </xf>
    <xf numFmtId="0" fontId="55" fillId="12" borderId="64" xfId="0" applyFont="1" applyFill="1" applyBorder="1" applyAlignment="1" applyProtection="1">
      <alignment horizontal="center" vertical="center" wrapText="1"/>
    </xf>
    <xf numFmtId="0" fontId="53" fillId="0" borderId="64"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2">
    <cellStyle name="Hipervínculo" xfId="3" builtinId="8" hidden="1"/>
    <cellStyle name="Hipervínculo" xfId="5" builtinId="8" hidden="1"/>
    <cellStyle name="Hipervínculo" xfId="7" builtinId="8" hidden="1"/>
    <cellStyle name="Hipervínculo" xfId="9"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Millares" xfId="11" builtinId="3"/>
    <cellStyle name="Normal" xfId="0" builtinId="0"/>
    <cellStyle name="Normal 2" xfId="2"/>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1"/>
      <color rgb="FFFFE699"/>
      <color rgb="FFFFF28F"/>
      <color rgb="FFFFE000"/>
      <color rgb="FF4D4D4D"/>
      <color rgb="FFE2ECFD"/>
      <color rgb="FF6699FF"/>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jp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139700</xdr:rowOff>
    </xdr:from>
    <xdr:to>
      <xdr:col>1</xdr:col>
      <xdr:colOff>1758950</xdr:colOff>
      <xdr:row>0</xdr:row>
      <xdr:rowOff>864951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39700"/>
          <a:ext cx="1549400" cy="725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141940</xdr:colOff>
      <xdr:row>0</xdr:row>
      <xdr:rowOff>89648</xdr:rowOff>
    </xdr:from>
    <xdr:to>
      <xdr:col>3</xdr:col>
      <xdr:colOff>201704</xdr:colOff>
      <xdr:row>0</xdr:row>
      <xdr:rowOff>984847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352" y="89648"/>
          <a:ext cx="1912470" cy="89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312394</xdr:colOff>
      <xdr:row>0</xdr:row>
      <xdr:rowOff>0</xdr:rowOff>
    </xdr:to>
    <xdr:pic>
      <xdr:nvPicPr>
        <xdr:cNvPr id="10" name="Imagen 9">
          <a:extLst>
            <a:ext uri="{FF2B5EF4-FFF2-40B4-BE49-F238E27FC236}">
              <a16:creationId xmlns:a16="http://schemas.microsoft.com/office/drawing/2014/main" id="{00000000-0008-0000-08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483" b="7983"/>
        <a:stretch/>
      </xdr:blipFill>
      <xdr:spPr>
        <a:xfrm>
          <a:off x="9191625" y="0"/>
          <a:ext cx="312394" cy="0"/>
        </a:xfrm>
        <a:prstGeom prst="rect">
          <a:avLst/>
        </a:prstGeom>
      </xdr:spPr>
    </xdr:pic>
    <xdr:clientData/>
  </xdr:twoCellAnchor>
  <xdr:twoCellAnchor editAs="oneCell">
    <xdr:from>
      <xdr:col>35</xdr:col>
      <xdr:colOff>603351</xdr:colOff>
      <xdr:row>0</xdr:row>
      <xdr:rowOff>0</xdr:rowOff>
    </xdr:from>
    <xdr:to>
      <xdr:col>40</xdr:col>
      <xdr:colOff>518062</xdr:colOff>
      <xdr:row>0</xdr:row>
      <xdr:rowOff>0</xdr:rowOff>
    </xdr:to>
    <xdr:pic>
      <xdr:nvPicPr>
        <xdr:cNvPr id="11" name="Imagen 10">
          <a:extLst>
            <a:ext uri="{FF2B5EF4-FFF2-40B4-BE49-F238E27FC236}">
              <a16:creationId xmlns:a16="http://schemas.microsoft.com/office/drawing/2014/main" id="{00000000-0008-0000-08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925" b="14909"/>
        <a:stretch/>
      </xdr:blipFill>
      <xdr:spPr>
        <a:xfrm>
          <a:off x="30235626" y="0"/>
          <a:ext cx="3534211" cy="0"/>
        </a:xfrm>
        <a:prstGeom prst="rect">
          <a:avLst/>
        </a:prstGeom>
      </xdr:spPr>
    </xdr:pic>
    <xdr:clientData/>
  </xdr:twoCellAnchor>
  <xdr:twoCellAnchor editAs="oneCell">
    <xdr:from>
      <xdr:col>1</xdr:col>
      <xdr:colOff>0</xdr:colOff>
      <xdr:row>0</xdr:row>
      <xdr:rowOff>0</xdr:rowOff>
    </xdr:from>
    <xdr:to>
      <xdr:col>2</xdr:col>
      <xdr:colOff>45694</xdr:colOff>
      <xdr:row>0</xdr:row>
      <xdr:rowOff>0</xdr:rowOff>
    </xdr:to>
    <xdr:pic>
      <xdr:nvPicPr>
        <xdr:cNvPr id="12" name="Imagen 11">
          <a:extLst>
            <a:ext uri="{FF2B5EF4-FFF2-40B4-BE49-F238E27FC236}">
              <a16:creationId xmlns:a16="http://schemas.microsoft.com/office/drawing/2014/main" id="{00000000-0008-0000-08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483" b="7983"/>
        <a:stretch/>
      </xdr:blipFill>
      <xdr:spPr>
        <a:xfrm>
          <a:off x="161925" y="0"/>
          <a:ext cx="312394" cy="0"/>
        </a:xfrm>
        <a:prstGeom prst="rect">
          <a:avLst/>
        </a:prstGeom>
      </xdr:spPr>
    </xdr:pic>
    <xdr:clientData/>
  </xdr:twoCellAnchor>
  <xdr:twoCellAnchor editAs="oneCell">
    <xdr:from>
      <xdr:col>23</xdr:col>
      <xdr:colOff>260451</xdr:colOff>
      <xdr:row>0</xdr:row>
      <xdr:rowOff>0</xdr:rowOff>
    </xdr:from>
    <xdr:to>
      <xdr:col>28</xdr:col>
      <xdr:colOff>175162</xdr:colOff>
      <xdr:row>0</xdr:row>
      <xdr:rowOff>0</xdr:rowOff>
    </xdr:to>
    <xdr:pic>
      <xdr:nvPicPr>
        <xdr:cNvPr id="13" name="Imagen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925" b="14909"/>
        <a:stretch/>
      </xdr:blipFill>
      <xdr:spPr>
        <a:xfrm>
          <a:off x="21205926" y="0"/>
          <a:ext cx="3534211" cy="0"/>
        </a:xfrm>
        <a:prstGeom prst="rect">
          <a:avLst/>
        </a:prstGeom>
      </xdr:spPr>
    </xdr:pic>
    <xdr:clientData/>
  </xdr:twoCellAnchor>
  <xdr:twoCellAnchor editAs="oneCell">
    <xdr:from>
      <xdr:col>1</xdr:col>
      <xdr:colOff>196850</xdr:colOff>
      <xdr:row>1</xdr:row>
      <xdr:rowOff>88900</xdr:rowOff>
    </xdr:from>
    <xdr:to>
      <xdr:col>2</xdr:col>
      <xdr:colOff>1244600</xdr:colOff>
      <xdr:row>1</xdr:row>
      <xdr:rowOff>710119</xdr:rowOff>
    </xdr:to>
    <xdr:pic>
      <xdr:nvPicPr>
        <xdr:cNvPr id="2"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8300" y="88900"/>
          <a:ext cx="1327150" cy="6212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194234</xdr:colOff>
      <xdr:row>1</xdr:row>
      <xdr:rowOff>82177</xdr:rowOff>
    </xdr:from>
    <xdr:to>
      <xdr:col>2</xdr:col>
      <xdr:colOff>1396999</xdr:colOff>
      <xdr:row>1</xdr:row>
      <xdr:rowOff>799036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234" y="261471"/>
          <a:ext cx="1531471" cy="7168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148166</xdr:colOff>
      <xdr:row>0</xdr:row>
      <xdr:rowOff>91723</xdr:rowOff>
    </xdr:from>
    <xdr:to>
      <xdr:col>2</xdr:col>
      <xdr:colOff>21167</xdr:colOff>
      <xdr:row>0</xdr:row>
      <xdr:rowOff>871137</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166" y="91723"/>
          <a:ext cx="1665112" cy="7794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1640625" defaultRowHeight="14" x14ac:dyDescent="0.3"/>
  <cols>
    <col min="1" max="1" width="7" style="1" customWidth="1"/>
    <col min="2" max="2" width="16.26953125" style="1" customWidth="1"/>
    <col min="3" max="3" width="41.1796875" style="1" customWidth="1"/>
    <col min="4" max="4" width="46" style="1" hidden="1" customWidth="1"/>
    <col min="5" max="5" width="22.81640625" style="1" customWidth="1"/>
    <col min="6" max="6" width="35.453125" style="1" customWidth="1"/>
    <col min="7" max="7" width="19.1796875" style="1" customWidth="1"/>
    <col min="8" max="8" width="31.26953125" style="1" customWidth="1"/>
    <col min="9" max="9" width="30.453125" style="1" customWidth="1"/>
    <col min="10" max="16384" width="10.81640625" style="1"/>
  </cols>
  <sheetData>
    <row r="2" spans="1:9" x14ac:dyDescent="0.3">
      <c r="B2" s="222" t="s">
        <v>0</v>
      </c>
      <c r="C2" s="222"/>
      <c r="D2" s="222"/>
      <c r="E2" s="222"/>
      <c r="F2" s="222"/>
      <c r="G2" s="222"/>
      <c r="H2" s="222"/>
      <c r="I2" s="222"/>
    </row>
    <row r="3" spans="1:9" x14ac:dyDescent="0.3">
      <c r="B3" s="232" t="s">
        <v>1</v>
      </c>
      <c r="C3" s="232"/>
      <c r="D3" s="232"/>
      <c r="E3" s="232"/>
      <c r="F3" s="232"/>
      <c r="G3" s="232"/>
      <c r="H3" s="232"/>
      <c r="I3" s="232"/>
    </row>
    <row r="4" spans="1:9" x14ac:dyDescent="0.3">
      <c r="C4" s="2" t="s">
        <v>2</v>
      </c>
      <c r="D4" s="3" t="s">
        <v>3</v>
      </c>
      <c r="E4" s="20"/>
    </row>
    <row r="5" spans="1:9" x14ac:dyDescent="0.3">
      <c r="C5" s="2" t="s">
        <v>4</v>
      </c>
      <c r="D5" s="3" t="s">
        <v>5</v>
      </c>
      <c r="E5" s="20"/>
    </row>
    <row r="6" spans="1:9" x14ac:dyDescent="0.3">
      <c r="C6" s="4" t="s">
        <v>6</v>
      </c>
      <c r="D6" s="5" t="s">
        <v>7</v>
      </c>
      <c r="E6" s="20"/>
    </row>
    <row r="7" spans="1:9" x14ac:dyDescent="0.3">
      <c r="C7" s="4" t="s">
        <v>8</v>
      </c>
      <c r="D7" s="5" t="s">
        <v>9</v>
      </c>
      <c r="E7" s="20"/>
    </row>
    <row r="8" spans="1:9" x14ac:dyDescent="0.3">
      <c r="C8" s="4" t="s">
        <v>10</v>
      </c>
      <c r="D8" s="6">
        <v>41656</v>
      </c>
      <c r="E8" s="21"/>
    </row>
    <row r="9" spans="1:9" x14ac:dyDescent="0.3">
      <c r="C9" s="226" t="s">
        <v>11</v>
      </c>
      <c r="D9" s="5" t="s">
        <v>12</v>
      </c>
      <c r="E9" s="20"/>
      <c r="F9" s="7"/>
      <c r="I9" s="8"/>
    </row>
    <row r="10" spans="1:9" x14ac:dyDescent="0.3">
      <c r="C10" s="226"/>
      <c r="D10" s="5" t="s">
        <v>13</v>
      </c>
      <c r="E10" s="20"/>
    </row>
    <row r="12" spans="1:9" x14ac:dyDescent="0.3">
      <c r="A12" s="227" t="s">
        <v>14</v>
      </c>
      <c r="B12" s="228"/>
      <c r="C12" s="228"/>
      <c r="D12" s="228"/>
      <c r="E12" s="228"/>
      <c r="F12" s="228"/>
      <c r="G12" s="228"/>
      <c r="H12" s="228"/>
      <c r="I12" s="229"/>
    </row>
    <row r="13" spans="1:9" x14ac:dyDescent="0.3">
      <c r="A13" s="227" t="s">
        <v>15</v>
      </c>
      <c r="B13" s="228"/>
      <c r="C13" s="228"/>
      <c r="D13" s="228"/>
      <c r="E13" s="228"/>
      <c r="F13" s="228"/>
      <c r="G13" s="228"/>
      <c r="H13" s="228"/>
      <c r="I13" s="229"/>
    </row>
    <row r="14" spans="1:9" x14ac:dyDescent="0.3">
      <c r="A14" s="233"/>
      <c r="B14" s="234"/>
      <c r="C14" s="234"/>
      <c r="D14" s="234"/>
      <c r="E14" s="234"/>
      <c r="F14" s="234"/>
      <c r="G14" s="235"/>
      <c r="H14" s="224" t="s">
        <v>16</v>
      </c>
      <c r="I14" s="225"/>
    </row>
    <row r="15" spans="1:9" ht="28" x14ac:dyDescent="0.3">
      <c r="A15" s="55" t="s">
        <v>17</v>
      </c>
      <c r="B15" s="22" t="s">
        <v>18</v>
      </c>
      <c r="C15" s="35" t="s">
        <v>19</v>
      </c>
      <c r="D15" s="22" t="s">
        <v>20</v>
      </c>
      <c r="E15" s="55" t="s">
        <v>21</v>
      </c>
      <c r="F15" s="55" t="s">
        <v>22</v>
      </c>
      <c r="G15" s="49" t="s">
        <v>23</v>
      </c>
      <c r="H15" s="55" t="s">
        <v>24</v>
      </c>
      <c r="I15" s="55" t="s">
        <v>25</v>
      </c>
    </row>
    <row r="16" spans="1:9" ht="28" x14ac:dyDescent="0.3">
      <c r="A16" s="230" t="s">
        <v>26</v>
      </c>
      <c r="B16" s="231">
        <v>0.3</v>
      </c>
      <c r="C16" s="223" t="s">
        <v>27</v>
      </c>
      <c r="D16" s="10" t="s">
        <v>28</v>
      </c>
      <c r="E16" s="209">
        <v>4</v>
      </c>
      <c r="F16" s="209" t="s">
        <v>29</v>
      </c>
      <c r="G16" s="223" t="s">
        <v>30</v>
      </c>
      <c r="H16" s="209"/>
      <c r="I16" s="212"/>
    </row>
    <row r="17" spans="1:9" ht="56.25" customHeight="1" x14ac:dyDescent="0.3">
      <c r="A17" s="230"/>
      <c r="B17" s="230"/>
      <c r="C17" s="223"/>
      <c r="D17" s="11" t="s">
        <v>31</v>
      </c>
      <c r="E17" s="210"/>
      <c r="F17" s="210"/>
      <c r="G17" s="223"/>
      <c r="H17" s="210"/>
      <c r="I17" s="212"/>
    </row>
    <row r="18" spans="1:9" ht="25.5" customHeight="1" x14ac:dyDescent="0.3">
      <c r="A18" s="230"/>
      <c r="B18" s="230"/>
      <c r="C18" s="223"/>
      <c r="D18" s="11" t="s">
        <v>32</v>
      </c>
      <c r="E18" s="210"/>
      <c r="F18" s="210"/>
      <c r="G18" s="223"/>
      <c r="H18" s="210"/>
      <c r="I18" s="212"/>
    </row>
    <row r="19" spans="1:9" ht="49.5" customHeight="1" x14ac:dyDescent="0.3">
      <c r="A19" s="230"/>
      <c r="B19" s="230"/>
      <c r="C19" s="223"/>
      <c r="D19" s="11" t="s">
        <v>33</v>
      </c>
      <c r="E19" s="211"/>
      <c r="F19" s="211"/>
      <c r="G19" s="223"/>
      <c r="H19" s="211"/>
      <c r="I19" s="212"/>
    </row>
    <row r="20" spans="1:9" ht="82.5" customHeight="1" x14ac:dyDescent="0.3">
      <c r="A20" s="219" t="s">
        <v>34</v>
      </c>
      <c r="B20" s="216">
        <v>0.3</v>
      </c>
      <c r="C20" s="209" t="s">
        <v>35</v>
      </c>
      <c r="D20" s="11" t="s">
        <v>36</v>
      </c>
      <c r="E20" s="209">
        <v>20</v>
      </c>
      <c r="F20" s="209" t="s">
        <v>37</v>
      </c>
      <c r="G20" s="54" t="s">
        <v>38</v>
      </c>
      <c r="H20" s="209"/>
      <c r="I20" s="213"/>
    </row>
    <row r="21" spans="1:9" ht="68.25" customHeight="1" x14ac:dyDescent="0.3">
      <c r="A21" s="220"/>
      <c r="B21" s="217"/>
      <c r="C21" s="210"/>
      <c r="D21" s="11" t="s">
        <v>39</v>
      </c>
      <c r="E21" s="210"/>
      <c r="F21" s="210"/>
      <c r="G21" s="54" t="s">
        <v>40</v>
      </c>
      <c r="H21" s="210"/>
      <c r="I21" s="214"/>
    </row>
    <row r="22" spans="1:9" ht="66" customHeight="1" x14ac:dyDescent="0.3">
      <c r="A22" s="221"/>
      <c r="B22" s="218"/>
      <c r="C22" s="211"/>
      <c r="D22" s="11" t="s">
        <v>41</v>
      </c>
      <c r="E22" s="211"/>
      <c r="F22" s="211"/>
      <c r="G22" s="54" t="s">
        <v>42</v>
      </c>
      <c r="H22" s="211"/>
      <c r="I22" s="215"/>
    </row>
    <row r="23" spans="1:9" ht="97.5" customHeight="1" x14ac:dyDescent="0.3">
      <c r="A23" s="219" t="s">
        <v>43</v>
      </c>
      <c r="B23" s="216">
        <v>0.4</v>
      </c>
      <c r="C23" s="209" t="s">
        <v>44</v>
      </c>
      <c r="D23" s="11" t="s">
        <v>45</v>
      </c>
      <c r="E23" s="209">
        <v>15</v>
      </c>
      <c r="F23" s="209" t="s">
        <v>29</v>
      </c>
      <c r="G23" s="209" t="s">
        <v>42</v>
      </c>
      <c r="H23" s="209"/>
      <c r="I23" s="213"/>
    </row>
    <row r="24" spans="1:9" ht="55.5" customHeight="1" x14ac:dyDescent="0.3">
      <c r="A24" s="220"/>
      <c r="B24" s="217"/>
      <c r="C24" s="210"/>
      <c r="D24" s="11" t="s">
        <v>46</v>
      </c>
      <c r="E24" s="210"/>
      <c r="F24" s="210"/>
      <c r="G24" s="210"/>
      <c r="H24" s="210"/>
      <c r="I24" s="214"/>
    </row>
    <row r="25" spans="1:9" ht="55.5" customHeight="1" x14ac:dyDescent="0.3">
      <c r="A25" s="221"/>
      <c r="B25" s="218"/>
      <c r="C25" s="211"/>
      <c r="D25" s="11" t="s">
        <v>47</v>
      </c>
      <c r="E25" s="211"/>
      <c r="F25" s="211"/>
      <c r="G25" s="211"/>
      <c r="H25" s="211"/>
      <c r="I25" s="215"/>
    </row>
    <row r="26" spans="1:9" x14ac:dyDescent="0.3">
      <c r="A26" s="55" t="s">
        <v>48</v>
      </c>
      <c r="B26" s="12">
        <f>SUM(B16:B25)</f>
        <v>1</v>
      </c>
      <c r="C26" s="5"/>
      <c r="D26" s="5"/>
      <c r="E26" s="5"/>
      <c r="F26" s="11"/>
      <c r="G26" s="5"/>
      <c r="H26" s="5"/>
      <c r="I26" s="5"/>
    </row>
    <row r="27" spans="1:9" ht="4.5" customHeight="1" thickBot="1" x14ac:dyDescent="0.35">
      <c r="A27" s="13"/>
    </row>
    <row r="28" spans="1:9" ht="27" customHeight="1" x14ac:dyDescent="0.3">
      <c r="A28" s="13"/>
      <c r="C28" s="204"/>
      <c r="D28" s="205"/>
      <c r="E28" s="60"/>
      <c r="F28" s="207"/>
      <c r="G28" s="208"/>
      <c r="H28" s="24"/>
    </row>
    <row r="29" spans="1:9" ht="14.5" thickBot="1" x14ac:dyDescent="0.35">
      <c r="A29" s="13"/>
      <c r="C29" s="202" t="s">
        <v>49</v>
      </c>
      <c r="D29" s="203"/>
      <c r="E29" s="59"/>
      <c r="F29" s="203" t="s">
        <v>50</v>
      </c>
      <c r="G29" s="206"/>
      <c r="H29" s="25"/>
    </row>
    <row r="30" spans="1:9" x14ac:dyDescent="0.3">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U53"/>
  <sheetViews>
    <sheetView view="pageBreakPreview" zoomScale="85" zoomScaleNormal="80" zoomScaleSheetLayoutView="85" workbookViewId="0">
      <selection activeCell="D24" sqref="D24"/>
    </sheetView>
  </sheetViews>
  <sheetFormatPr baseColWidth="10" defaultColWidth="11.453125" defaultRowHeight="14" x14ac:dyDescent="0.35"/>
  <cols>
    <col min="1" max="1" width="1.81640625" style="75" customWidth="1"/>
    <col min="2" max="2" width="4.7265625" style="75" customWidth="1"/>
    <col min="3" max="3" width="32" style="75" customWidth="1"/>
    <col min="4" max="7" width="34.7265625" style="75" customWidth="1"/>
    <col min="8" max="8" width="7" style="75" customWidth="1"/>
    <col min="9" max="9" width="2.1796875" style="74" customWidth="1"/>
    <col min="10" max="21" width="11.453125" style="74"/>
    <col min="22" max="16384" width="11.453125" style="75"/>
  </cols>
  <sheetData>
    <row r="1" spans="1:9" x14ac:dyDescent="0.35">
      <c r="A1" s="157"/>
      <c r="B1" s="157"/>
      <c r="C1" s="157"/>
      <c r="D1" s="157"/>
      <c r="E1" s="157"/>
      <c r="F1" s="157"/>
      <c r="G1" s="157"/>
      <c r="H1" s="157"/>
      <c r="I1" s="157"/>
    </row>
    <row r="2" spans="1:9" ht="70.5" customHeight="1" x14ac:dyDescent="0.35">
      <c r="A2" s="157"/>
      <c r="B2" s="373" t="s">
        <v>308</v>
      </c>
      <c r="C2" s="374"/>
      <c r="D2" s="374"/>
      <c r="E2" s="374"/>
      <c r="F2" s="374"/>
      <c r="G2" s="374"/>
      <c r="H2" s="375"/>
      <c r="I2" s="157"/>
    </row>
    <row r="3" spans="1:9" ht="36" customHeight="1" x14ac:dyDescent="0.35">
      <c r="A3" s="157"/>
      <c r="B3" s="158"/>
      <c r="C3" s="159" t="s">
        <v>216</v>
      </c>
      <c r="D3" s="376"/>
      <c r="E3" s="376"/>
      <c r="F3" s="160"/>
      <c r="G3" s="160"/>
      <c r="H3" s="161"/>
      <c r="I3" s="157"/>
    </row>
    <row r="4" spans="1:9" ht="36" customHeight="1" x14ac:dyDescent="0.35">
      <c r="A4" s="157"/>
      <c r="B4" s="158"/>
      <c r="C4" s="159" t="s">
        <v>197</v>
      </c>
      <c r="D4" s="377"/>
      <c r="E4" s="377"/>
      <c r="F4" s="160"/>
      <c r="G4" s="160"/>
      <c r="H4" s="161"/>
      <c r="I4" s="157"/>
    </row>
    <row r="5" spans="1:9" ht="36" customHeight="1" x14ac:dyDescent="0.35">
      <c r="A5" s="157"/>
      <c r="B5" s="158"/>
      <c r="C5" s="159" t="s">
        <v>196</v>
      </c>
      <c r="D5" s="377"/>
      <c r="E5" s="377"/>
      <c r="F5" s="160"/>
      <c r="G5" s="160"/>
      <c r="H5" s="161"/>
      <c r="I5" s="157"/>
    </row>
    <row r="6" spans="1:9" ht="11.25" customHeight="1" x14ac:dyDescent="0.35">
      <c r="A6" s="157"/>
      <c r="B6" s="158"/>
      <c r="C6" s="162"/>
      <c r="D6" s="163"/>
      <c r="E6" s="163"/>
      <c r="F6" s="163"/>
      <c r="G6" s="163"/>
      <c r="H6" s="161"/>
      <c r="I6" s="157"/>
    </row>
    <row r="7" spans="1:9" ht="60" customHeight="1" x14ac:dyDescent="0.35">
      <c r="A7" s="157"/>
      <c r="B7" s="158"/>
      <c r="C7" s="200" t="s">
        <v>210</v>
      </c>
      <c r="D7" s="164">
        <f>'Anexo 1'!O30</f>
        <v>0</v>
      </c>
      <c r="E7" s="378">
        <f>(D7*D8)/100%</f>
        <v>0</v>
      </c>
      <c r="F7" s="380"/>
      <c r="G7" s="381"/>
      <c r="H7" s="382"/>
      <c r="I7" s="157"/>
    </row>
    <row r="8" spans="1:9" ht="24" customHeight="1" x14ac:dyDescent="0.35">
      <c r="A8" s="157"/>
      <c r="B8" s="158"/>
      <c r="C8" s="165" t="s">
        <v>213</v>
      </c>
      <c r="D8" s="166">
        <v>0.8</v>
      </c>
      <c r="E8" s="379"/>
      <c r="F8" s="380"/>
      <c r="G8" s="381"/>
      <c r="H8" s="382"/>
      <c r="I8" s="157"/>
    </row>
    <row r="9" spans="1:9" ht="24" customHeight="1" x14ac:dyDescent="0.35">
      <c r="A9" s="157"/>
      <c r="B9" s="158"/>
      <c r="C9" s="201" t="s">
        <v>211</v>
      </c>
      <c r="D9" s="167">
        <v>0.05</v>
      </c>
      <c r="E9" s="168">
        <f>'Anexo 1'!O31</f>
        <v>0</v>
      </c>
      <c r="F9" s="380"/>
      <c r="G9" s="381"/>
      <c r="H9" s="382"/>
      <c r="I9" s="157"/>
    </row>
    <row r="10" spans="1:9" ht="24" customHeight="1" x14ac:dyDescent="0.35">
      <c r="A10" s="157"/>
      <c r="B10" s="158"/>
      <c r="C10" s="169" t="s">
        <v>212</v>
      </c>
      <c r="D10" s="170">
        <f>'Anexo 2'!I97</f>
        <v>0</v>
      </c>
      <c r="E10" s="378">
        <f>(D10*D11)/5</f>
        <v>0</v>
      </c>
      <c r="F10" s="380"/>
      <c r="G10" s="381"/>
      <c r="H10" s="382"/>
      <c r="I10" s="157"/>
    </row>
    <row r="11" spans="1:9" ht="24" customHeight="1" x14ac:dyDescent="0.35">
      <c r="A11" s="157"/>
      <c r="B11" s="158"/>
      <c r="C11" s="169" t="s">
        <v>213</v>
      </c>
      <c r="D11" s="166">
        <v>0.2</v>
      </c>
      <c r="E11" s="379"/>
      <c r="F11" s="380"/>
      <c r="G11" s="381"/>
      <c r="H11" s="382"/>
      <c r="I11" s="157"/>
    </row>
    <row r="12" spans="1:9" ht="24" customHeight="1" x14ac:dyDescent="0.35">
      <c r="A12" s="157"/>
      <c r="B12" s="158"/>
      <c r="C12" s="169" t="s">
        <v>214</v>
      </c>
      <c r="D12" s="166"/>
      <c r="E12" s="164">
        <f>SUM(E7:E11)</f>
        <v>0</v>
      </c>
      <c r="F12" s="380"/>
      <c r="G12" s="381"/>
      <c r="H12" s="382"/>
      <c r="I12" s="157"/>
    </row>
    <row r="13" spans="1:9" x14ac:dyDescent="0.35">
      <c r="A13" s="157"/>
      <c r="B13" s="158"/>
      <c r="C13" s="171"/>
      <c r="D13" s="171"/>
      <c r="E13" s="171"/>
      <c r="F13" s="171"/>
      <c r="G13" s="381"/>
      <c r="H13" s="382"/>
      <c r="I13" s="157"/>
    </row>
    <row r="14" spans="1:9" ht="27.75" customHeight="1" x14ac:dyDescent="0.35">
      <c r="A14" s="157"/>
      <c r="B14" s="158"/>
      <c r="C14" s="171"/>
      <c r="D14" s="172" t="s">
        <v>218</v>
      </c>
      <c r="E14" s="173">
        <f>E12</f>
        <v>0</v>
      </c>
      <c r="F14" s="171"/>
      <c r="G14" s="174"/>
      <c r="H14" s="175"/>
      <c r="I14" s="157"/>
    </row>
    <row r="15" spans="1:9" ht="43.5" customHeight="1" x14ac:dyDescent="0.35">
      <c r="A15" s="157"/>
      <c r="B15" s="158"/>
      <c r="C15" s="384"/>
      <c r="D15" s="384"/>
      <c r="E15" s="171"/>
      <c r="F15" s="384"/>
      <c r="G15" s="384"/>
      <c r="H15" s="161"/>
      <c r="I15" s="157"/>
    </row>
    <row r="16" spans="1:9" x14ac:dyDescent="0.35">
      <c r="A16" s="157"/>
      <c r="B16" s="158"/>
      <c r="C16" s="383" t="s">
        <v>215</v>
      </c>
      <c r="D16" s="383"/>
      <c r="E16" s="171"/>
      <c r="F16" s="383" t="s">
        <v>309</v>
      </c>
      <c r="G16" s="383"/>
      <c r="H16" s="175"/>
      <c r="I16" s="157"/>
    </row>
    <row r="17" spans="1:9" x14ac:dyDescent="0.35">
      <c r="A17" s="157"/>
      <c r="B17" s="158"/>
      <c r="C17" s="171"/>
      <c r="D17" s="171"/>
      <c r="E17" s="171"/>
      <c r="F17" s="171"/>
      <c r="G17" s="171"/>
      <c r="H17" s="161"/>
      <c r="I17" s="157"/>
    </row>
    <row r="18" spans="1:9" x14ac:dyDescent="0.35">
      <c r="A18" s="157"/>
      <c r="B18" s="158"/>
      <c r="C18" s="171"/>
      <c r="D18" s="176" t="s">
        <v>196</v>
      </c>
      <c r="E18" s="177"/>
      <c r="F18" s="171"/>
      <c r="G18" s="171"/>
      <c r="H18" s="161"/>
      <c r="I18" s="157"/>
    </row>
    <row r="19" spans="1:9" x14ac:dyDescent="0.35">
      <c r="A19" s="157"/>
      <c r="B19" s="158"/>
      <c r="C19" s="171"/>
      <c r="D19" s="176" t="s">
        <v>310</v>
      </c>
      <c r="E19" s="178"/>
      <c r="F19" s="171"/>
      <c r="G19" s="171"/>
      <c r="H19" s="161"/>
      <c r="I19" s="157"/>
    </row>
    <row r="20" spans="1:9" x14ac:dyDescent="0.35">
      <c r="A20" s="157"/>
      <c r="B20" s="179"/>
      <c r="C20" s="180"/>
      <c r="D20" s="180"/>
      <c r="E20" s="180"/>
      <c r="F20" s="180"/>
      <c r="G20" s="180"/>
      <c r="H20" s="181"/>
      <c r="I20" s="157"/>
    </row>
    <row r="21" spans="1:9" x14ac:dyDescent="0.35">
      <c r="A21" s="157"/>
      <c r="B21" s="157"/>
      <c r="C21" s="157"/>
      <c r="D21" s="157"/>
      <c r="E21" s="157"/>
      <c r="F21" s="157"/>
      <c r="G21" s="157"/>
      <c r="H21" s="157"/>
      <c r="I21" s="157"/>
    </row>
    <row r="22" spans="1:9" x14ac:dyDescent="0.35">
      <c r="A22" s="74"/>
      <c r="B22" s="77"/>
      <c r="C22" s="77"/>
      <c r="D22" s="77"/>
      <c r="E22" s="77"/>
      <c r="F22" s="77"/>
      <c r="G22" s="77"/>
      <c r="H22" s="77"/>
    </row>
    <row r="23" spans="1:9" x14ac:dyDescent="0.35">
      <c r="A23" s="74"/>
      <c r="B23" s="74"/>
      <c r="C23" s="74"/>
      <c r="D23" s="74"/>
      <c r="E23" s="74"/>
      <c r="F23" s="74"/>
      <c r="G23" s="74"/>
      <c r="H23" s="74"/>
    </row>
    <row r="24" spans="1:9" x14ac:dyDescent="0.35">
      <c r="A24" s="74"/>
      <c r="B24" s="74"/>
      <c r="C24" s="74"/>
      <c r="D24" s="74"/>
      <c r="E24" s="74"/>
      <c r="F24" s="74"/>
      <c r="G24" s="74"/>
      <c r="H24" s="74"/>
    </row>
    <row r="25" spans="1:9" x14ac:dyDescent="0.35">
      <c r="A25" s="74"/>
      <c r="B25" s="74"/>
      <c r="C25" s="74"/>
      <c r="D25" s="74"/>
      <c r="E25" s="74"/>
      <c r="F25" s="74"/>
      <c r="G25" s="74"/>
      <c r="H25" s="74"/>
    </row>
    <row r="26" spans="1:9" x14ac:dyDescent="0.35">
      <c r="A26" s="74"/>
      <c r="B26" s="74"/>
      <c r="C26" s="74"/>
      <c r="D26" s="74"/>
      <c r="E26" s="74"/>
      <c r="F26" s="74"/>
      <c r="G26" s="74"/>
      <c r="H26" s="74"/>
    </row>
    <row r="27" spans="1:9" x14ac:dyDescent="0.35">
      <c r="A27" s="74"/>
      <c r="B27" s="74"/>
      <c r="C27" s="74"/>
      <c r="D27" s="74"/>
      <c r="E27" s="74"/>
      <c r="F27" s="74"/>
      <c r="G27" s="74"/>
      <c r="H27" s="74"/>
    </row>
    <row r="28" spans="1:9" x14ac:dyDescent="0.35">
      <c r="A28" s="74"/>
      <c r="B28" s="74"/>
      <c r="C28" s="74"/>
      <c r="D28" s="74"/>
      <c r="E28" s="74"/>
      <c r="F28" s="74"/>
      <c r="G28" s="74"/>
      <c r="H28" s="74"/>
    </row>
    <row r="29" spans="1:9" x14ac:dyDescent="0.35">
      <c r="A29" s="74"/>
      <c r="B29" s="74"/>
      <c r="C29" s="74"/>
      <c r="D29" s="74"/>
      <c r="E29" s="74"/>
      <c r="F29" s="74"/>
      <c r="G29" s="74"/>
      <c r="H29" s="74"/>
    </row>
    <row r="30" spans="1:9" x14ac:dyDescent="0.35">
      <c r="A30" s="74"/>
      <c r="B30" s="74"/>
      <c r="C30" s="74"/>
      <c r="D30" s="74"/>
      <c r="E30" s="74"/>
      <c r="F30" s="74"/>
      <c r="G30" s="74"/>
      <c r="H30" s="74"/>
    </row>
    <row r="31" spans="1:9" x14ac:dyDescent="0.35">
      <c r="A31" s="74"/>
      <c r="B31" s="74"/>
      <c r="C31" s="74"/>
      <c r="D31" s="74"/>
      <c r="E31" s="74"/>
      <c r="F31" s="74"/>
      <c r="G31" s="74"/>
      <c r="H31" s="74"/>
    </row>
    <row r="32" spans="1:9" x14ac:dyDescent="0.35">
      <c r="A32" s="74"/>
      <c r="B32" s="74"/>
      <c r="C32" s="74"/>
      <c r="D32" s="74"/>
      <c r="E32" s="74"/>
      <c r="F32" s="74"/>
      <c r="G32" s="74"/>
      <c r="H32" s="74"/>
    </row>
    <row r="33" spans="1:8" x14ac:dyDescent="0.35">
      <c r="A33" s="74"/>
      <c r="B33" s="74"/>
      <c r="C33" s="74"/>
      <c r="D33" s="74"/>
      <c r="E33" s="74"/>
      <c r="F33" s="74"/>
      <c r="G33" s="74"/>
      <c r="H33" s="74"/>
    </row>
    <row r="34" spans="1:8" x14ac:dyDescent="0.35">
      <c r="A34" s="74"/>
      <c r="B34" s="74"/>
      <c r="C34" s="74"/>
      <c r="D34" s="74"/>
      <c r="E34" s="74"/>
      <c r="F34" s="74"/>
      <c r="G34" s="74"/>
      <c r="H34" s="74"/>
    </row>
    <row r="35" spans="1:8" x14ac:dyDescent="0.35">
      <c r="A35" s="74"/>
      <c r="B35" s="74"/>
      <c r="C35" s="74"/>
      <c r="D35" s="74"/>
      <c r="E35" s="74"/>
      <c r="F35" s="74"/>
      <c r="G35" s="74"/>
      <c r="H35" s="74"/>
    </row>
    <row r="36" spans="1:8" x14ac:dyDescent="0.35">
      <c r="A36" s="74"/>
      <c r="B36" s="74"/>
      <c r="C36" s="74"/>
      <c r="D36" s="74"/>
      <c r="E36" s="74"/>
      <c r="F36" s="74"/>
      <c r="G36" s="74"/>
      <c r="H36" s="74"/>
    </row>
    <row r="37" spans="1:8" x14ac:dyDescent="0.35">
      <c r="A37" s="74"/>
      <c r="B37" s="74"/>
      <c r="C37" s="74"/>
      <c r="D37" s="74"/>
      <c r="E37" s="74"/>
      <c r="F37" s="74"/>
      <c r="G37" s="74"/>
      <c r="H37" s="74"/>
    </row>
    <row r="38" spans="1:8" x14ac:dyDescent="0.35">
      <c r="A38" s="74"/>
      <c r="B38" s="74"/>
      <c r="C38" s="74"/>
      <c r="D38" s="74"/>
      <c r="E38" s="74"/>
      <c r="F38" s="74"/>
      <c r="G38" s="74"/>
      <c r="H38" s="74"/>
    </row>
    <row r="39" spans="1:8" x14ac:dyDescent="0.35">
      <c r="A39" s="74"/>
      <c r="B39" s="74"/>
      <c r="C39" s="74"/>
      <c r="D39" s="74"/>
      <c r="E39" s="74"/>
      <c r="F39" s="74"/>
      <c r="G39" s="74"/>
      <c r="H39" s="74"/>
    </row>
    <row r="40" spans="1:8" x14ac:dyDescent="0.35">
      <c r="A40" s="74"/>
      <c r="B40" s="74"/>
      <c r="C40" s="74"/>
      <c r="D40" s="74"/>
      <c r="E40" s="74"/>
      <c r="F40" s="74"/>
      <c r="G40" s="74"/>
      <c r="H40" s="74"/>
    </row>
    <row r="41" spans="1:8" x14ac:dyDescent="0.35">
      <c r="A41" s="74"/>
      <c r="B41" s="74"/>
      <c r="C41" s="74"/>
      <c r="D41" s="74"/>
      <c r="E41" s="74"/>
      <c r="F41" s="74"/>
      <c r="G41" s="74"/>
      <c r="H41" s="74"/>
    </row>
    <row r="42" spans="1:8" x14ac:dyDescent="0.35">
      <c r="A42" s="74"/>
      <c r="B42" s="74"/>
      <c r="C42" s="74"/>
      <c r="D42" s="74"/>
      <c r="E42" s="74"/>
      <c r="F42" s="74"/>
      <c r="G42" s="74"/>
      <c r="H42" s="74"/>
    </row>
    <row r="43" spans="1:8" x14ac:dyDescent="0.35">
      <c r="A43" s="74"/>
      <c r="B43" s="74"/>
      <c r="C43" s="74"/>
      <c r="D43" s="74"/>
      <c r="E43" s="74"/>
      <c r="F43" s="74"/>
      <c r="G43" s="74"/>
      <c r="H43" s="74"/>
    </row>
    <row r="44" spans="1:8" x14ac:dyDescent="0.35">
      <c r="A44" s="74"/>
      <c r="B44" s="74"/>
      <c r="C44" s="74"/>
      <c r="D44" s="74"/>
      <c r="E44" s="74"/>
      <c r="F44" s="74"/>
      <c r="G44" s="74"/>
      <c r="H44" s="74"/>
    </row>
    <row r="45" spans="1:8" x14ac:dyDescent="0.35">
      <c r="A45" s="74"/>
      <c r="B45" s="74"/>
      <c r="C45" s="74"/>
      <c r="D45" s="74"/>
      <c r="E45" s="74"/>
      <c r="F45" s="74"/>
      <c r="G45" s="74"/>
      <c r="H45" s="74"/>
    </row>
    <row r="46" spans="1:8" x14ac:dyDescent="0.35">
      <c r="A46" s="74"/>
      <c r="B46" s="74"/>
      <c r="C46" s="74"/>
      <c r="D46" s="74"/>
      <c r="E46" s="74"/>
      <c r="F46" s="74"/>
      <c r="G46" s="74"/>
      <c r="H46" s="74"/>
    </row>
    <row r="47" spans="1:8" x14ac:dyDescent="0.35">
      <c r="A47" s="74"/>
      <c r="B47" s="74"/>
      <c r="C47" s="74"/>
      <c r="D47" s="74"/>
      <c r="E47" s="74"/>
      <c r="F47" s="74"/>
      <c r="G47" s="74"/>
      <c r="H47" s="74"/>
    </row>
    <row r="48" spans="1:8" x14ac:dyDescent="0.35">
      <c r="A48" s="74"/>
      <c r="B48" s="74"/>
      <c r="C48" s="74"/>
      <c r="D48" s="74"/>
      <c r="E48" s="74"/>
      <c r="F48" s="74"/>
      <c r="G48" s="74"/>
      <c r="H48" s="74"/>
    </row>
    <row r="49" spans="1:8" x14ac:dyDescent="0.35">
      <c r="A49" s="74"/>
      <c r="B49" s="74"/>
      <c r="C49" s="74"/>
      <c r="D49" s="74"/>
      <c r="E49" s="74"/>
      <c r="F49" s="74"/>
      <c r="G49" s="74"/>
      <c r="H49" s="74"/>
    </row>
    <row r="50" spans="1:8" x14ac:dyDescent="0.35">
      <c r="A50" s="74"/>
      <c r="B50" s="74"/>
      <c r="C50" s="74"/>
      <c r="D50" s="74"/>
      <c r="E50" s="74"/>
      <c r="F50" s="74"/>
      <c r="G50" s="74"/>
      <c r="H50" s="74"/>
    </row>
    <row r="51" spans="1:8" x14ac:dyDescent="0.35">
      <c r="A51" s="74"/>
      <c r="B51" s="74"/>
      <c r="C51" s="74"/>
      <c r="D51" s="74"/>
      <c r="E51" s="74"/>
      <c r="F51" s="74"/>
      <c r="G51" s="74"/>
      <c r="H51" s="74"/>
    </row>
    <row r="52" spans="1:8" x14ac:dyDescent="0.35">
      <c r="A52" s="74"/>
      <c r="B52" s="74"/>
      <c r="C52" s="74"/>
      <c r="D52" s="74"/>
      <c r="E52" s="74"/>
      <c r="F52" s="74"/>
      <c r="G52" s="74"/>
      <c r="H52" s="74"/>
    </row>
    <row r="53" spans="1:8" x14ac:dyDescent="0.35">
      <c r="A53" s="74"/>
      <c r="B53" s="74"/>
      <c r="C53" s="74"/>
      <c r="D53" s="74"/>
      <c r="E53" s="74"/>
      <c r="F53" s="74"/>
      <c r="G53" s="74"/>
      <c r="H53" s="74"/>
    </row>
  </sheetData>
  <mergeCells count="12">
    <mergeCell ref="C16:D16"/>
    <mergeCell ref="G13:H13"/>
    <mergeCell ref="F16:G16"/>
    <mergeCell ref="C15:D15"/>
    <mergeCell ref="F15:G15"/>
    <mergeCell ref="B2:H2"/>
    <mergeCell ref="D3:E3"/>
    <mergeCell ref="D4:E4"/>
    <mergeCell ref="D5:E5"/>
    <mergeCell ref="E10:E11"/>
    <mergeCell ref="F7:H12"/>
    <mergeCell ref="E7:E8"/>
  </mergeCells>
  <pageMargins left="0.23622047244094491" right="0.23622047244094491" top="0.74803149606299213" bottom="0.74803149606299213" header="0.31496062992125984" footer="0.31496062992125984"/>
  <pageSetup scale="71" fitToHeight="0" orientation="landscape" r:id="rId1"/>
  <headerFooter>
    <oddFooter>&amp;L&amp;"Arial,Normal"&amp;9F. Versión 10
Fecha: 2024-06-26&amp;C&amp;"Arial,Normal"&amp;9Si este documento se encuentra impreso no se garantiza su vigencia.            
La versión vigente reposa en el Sistema Integrado de Planeación y Gestión (Intranet).&amp;R&amp;"Arial,Normal"&amp;9 3</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view="pageBreakPreview" zoomScale="90" zoomScaleNormal="90" zoomScaleSheetLayoutView="90" workbookViewId="0">
      <selection sqref="A1:T1"/>
    </sheetView>
  </sheetViews>
  <sheetFormatPr baseColWidth="10" defaultColWidth="10.81640625" defaultRowHeight="14" x14ac:dyDescent="0.3"/>
  <cols>
    <col min="1" max="1" width="5.81640625" style="183" customWidth="1"/>
    <col min="2" max="2" width="19.81640625" style="183" customWidth="1"/>
    <col min="3" max="3" width="61.453125" style="183" customWidth="1"/>
    <col min="4" max="19" width="9.81640625" style="183" customWidth="1"/>
    <col min="20" max="20" width="10.81640625" style="184" customWidth="1"/>
    <col min="21" max="16384" width="10.81640625" style="182"/>
  </cols>
  <sheetData>
    <row r="1" spans="1:20" ht="73" customHeight="1" x14ac:dyDescent="0.3">
      <c r="A1" s="388" t="s">
        <v>333</v>
      </c>
      <c r="B1" s="388"/>
      <c r="C1" s="388"/>
      <c r="D1" s="388"/>
      <c r="E1" s="388"/>
      <c r="F1" s="388"/>
      <c r="G1" s="388"/>
      <c r="H1" s="388"/>
      <c r="I1" s="388"/>
      <c r="J1" s="388"/>
      <c r="K1" s="388"/>
      <c r="L1" s="388"/>
      <c r="M1" s="388"/>
      <c r="N1" s="388"/>
      <c r="O1" s="388"/>
      <c r="P1" s="388"/>
      <c r="Q1" s="388"/>
      <c r="R1" s="388"/>
      <c r="S1" s="388"/>
      <c r="T1" s="388"/>
    </row>
    <row r="2" spans="1:20" ht="26" x14ac:dyDescent="0.3">
      <c r="A2" s="387" t="s">
        <v>330</v>
      </c>
      <c r="B2" s="387" t="s">
        <v>195</v>
      </c>
      <c r="C2" s="387" t="s">
        <v>120</v>
      </c>
      <c r="D2" s="196" t="s">
        <v>313</v>
      </c>
      <c r="E2" s="196" t="s">
        <v>314</v>
      </c>
      <c r="F2" s="196" t="s">
        <v>315</v>
      </c>
      <c r="G2" s="196" t="s">
        <v>316</v>
      </c>
      <c r="H2" s="196" t="s">
        <v>317</v>
      </c>
      <c r="I2" s="196" t="s">
        <v>318</v>
      </c>
      <c r="J2" s="196" t="s">
        <v>319</v>
      </c>
      <c r="K2" s="196" t="s">
        <v>320</v>
      </c>
      <c r="L2" s="196" t="s">
        <v>321</v>
      </c>
      <c r="M2" s="196" t="s">
        <v>322</v>
      </c>
      <c r="N2" s="196" t="s">
        <v>324</v>
      </c>
      <c r="O2" s="196" t="s">
        <v>325</v>
      </c>
      <c r="P2" s="196" t="s">
        <v>326</v>
      </c>
      <c r="Q2" s="196" t="s">
        <v>327</v>
      </c>
      <c r="R2" s="196" t="s">
        <v>328</v>
      </c>
      <c r="S2" s="196" t="s">
        <v>329</v>
      </c>
      <c r="T2" s="195" t="s">
        <v>323</v>
      </c>
    </row>
    <row r="3" spans="1:20" ht="24.65" customHeight="1" x14ac:dyDescent="0.3">
      <c r="A3" s="387"/>
      <c r="B3" s="387"/>
      <c r="C3" s="387"/>
      <c r="D3" s="197">
        <v>0.2</v>
      </c>
      <c r="E3" s="197">
        <v>0.2</v>
      </c>
      <c r="F3" s="197">
        <v>0.2</v>
      </c>
      <c r="G3" s="197">
        <v>0.2</v>
      </c>
      <c r="H3" s="197">
        <v>0.2</v>
      </c>
      <c r="I3" s="197">
        <v>0.2</v>
      </c>
      <c r="J3" s="197">
        <v>0.2</v>
      </c>
      <c r="K3" s="197">
        <v>0.2</v>
      </c>
      <c r="L3" s="197">
        <v>0.2</v>
      </c>
      <c r="M3" s="197">
        <v>0.2</v>
      </c>
      <c r="N3" s="197">
        <v>0.2</v>
      </c>
      <c r="O3" s="197">
        <v>0.2</v>
      </c>
      <c r="P3" s="197">
        <v>0.2</v>
      </c>
      <c r="Q3" s="197">
        <v>0.2</v>
      </c>
      <c r="R3" s="197">
        <v>0.2</v>
      </c>
      <c r="S3" s="197">
        <v>0.2</v>
      </c>
      <c r="T3" s="197">
        <f>AVERAGE(D3:S3)</f>
        <v>0.20000000000000004</v>
      </c>
    </row>
    <row r="4" spans="1:20" ht="42" x14ac:dyDescent="0.3">
      <c r="A4" s="385">
        <v>1</v>
      </c>
      <c r="B4" s="385" t="s">
        <v>221</v>
      </c>
      <c r="C4" s="185" t="s">
        <v>331</v>
      </c>
      <c r="D4" s="194"/>
      <c r="E4" s="194"/>
      <c r="F4" s="194"/>
      <c r="G4" s="194"/>
      <c r="H4" s="194"/>
      <c r="I4" s="194"/>
      <c r="J4" s="194"/>
      <c r="K4" s="194"/>
      <c r="L4" s="194"/>
      <c r="M4" s="194"/>
      <c r="N4" s="194"/>
      <c r="O4" s="194"/>
      <c r="P4" s="194"/>
      <c r="Q4" s="194"/>
      <c r="R4" s="194"/>
      <c r="S4" s="194"/>
      <c r="T4" s="187">
        <f>IFERROR(AVERAGE(D4:S4),0)</f>
        <v>0</v>
      </c>
    </row>
    <row r="5" spans="1:20" ht="28" x14ac:dyDescent="0.3">
      <c r="A5" s="385"/>
      <c r="B5" s="385"/>
      <c r="C5" s="185" t="s">
        <v>282</v>
      </c>
      <c r="D5" s="194"/>
      <c r="E5" s="194"/>
      <c r="F5" s="194"/>
      <c r="G5" s="194"/>
      <c r="H5" s="194"/>
      <c r="I5" s="194"/>
      <c r="J5" s="194"/>
      <c r="K5" s="194"/>
      <c r="L5" s="194"/>
      <c r="M5" s="194"/>
      <c r="N5" s="194"/>
      <c r="O5" s="194"/>
      <c r="P5" s="194"/>
      <c r="Q5" s="194"/>
      <c r="R5" s="194"/>
      <c r="S5" s="194"/>
      <c r="T5" s="187">
        <f t="shared" ref="T5:T6" si="0">IFERROR(AVERAGE(D5:S5),0)</f>
        <v>0</v>
      </c>
    </row>
    <row r="6" spans="1:20" ht="56" x14ac:dyDescent="0.3">
      <c r="A6" s="385"/>
      <c r="B6" s="385"/>
      <c r="C6" s="185" t="s">
        <v>332</v>
      </c>
      <c r="D6" s="194"/>
      <c r="E6" s="194"/>
      <c r="F6" s="194"/>
      <c r="G6" s="194"/>
      <c r="H6" s="194"/>
      <c r="I6" s="194"/>
      <c r="J6" s="194"/>
      <c r="K6" s="194"/>
      <c r="L6" s="194"/>
      <c r="M6" s="194"/>
      <c r="N6" s="194"/>
      <c r="O6" s="194"/>
      <c r="P6" s="194"/>
      <c r="Q6" s="194"/>
      <c r="R6" s="194"/>
      <c r="S6" s="194"/>
      <c r="T6" s="187">
        <f t="shared" si="0"/>
        <v>0</v>
      </c>
    </row>
    <row r="7" spans="1:20" x14ac:dyDescent="0.3">
      <c r="A7" s="386" t="s">
        <v>125</v>
      </c>
      <c r="B7" s="386"/>
      <c r="C7" s="386"/>
      <c r="D7" s="188">
        <f>SUM(D4:D6)/3</f>
        <v>0</v>
      </c>
      <c r="E7" s="188">
        <f t="shared" ref="E7:N7" si="1">SUM(E4:E6)/3</f>
        <v>0</v>
      </c>
      <c r="F7" s="189">
        <f t="shared" si="1"/>
        <v>0</v>
      </c>
      <c r="G7" s="189">
        <f t="shared" si="1"/>
        <v>0</v>
      </c>
      <c r="H7" s="188">
        <f t="shared" si="1"/>
        <v>0</v>
      </c>
      <c r="I7" s="189">
        <f t="shared" si="1"/>
        <v>0</v>
      </c>
      <c r="J7" s="189">
        <f t="shared" si="1"/>
        <v>0</v>
      </c>
      <c r="K7" s="189">
        <f t="shared" si="1"/>
        <v>0</v>
      </c>
      <c r="L7" s="189">
        <f t="shared" si="1"/>
        <v>0</v>
      </c>
      <c r="M7" s="189">
        <f t="shared" si="1"/>
        <v>0</v>
      </c>
      <c r="N7" s="189">
        <f t="shared" si="1"/>
        <v>0</v>
      </c>
      <c r="O7" s="189">
        <f t="shared" ref="O7:T7" si="2">SUM(O4:O6)/3</f>
        <v>0</v>
      </c>
      <c r="P7" s="189">
        <f t="shared" si="2"/>
        <v>0</v>
      </c>
      <c r="Q7" s="189">
        <f t="shared" si="2"/>
        <v>0</v>
      </c>
      <c r="R7" s="189">
        <f t="shared" si="2"/>
        <v>0</v>
      </c>
      <c r="S7" s="189">
        <f t="shared" si="2"/>
        <v>0</v>
      </c>
      <c r="T7" s="190">
        <f t="shared" si="2"/>
        <v>0</v>
      </c>
    </row>
    <row r="8" spans="1:20" x14ac:dyDescent="0.3">
      <c r="A8" s="385">
        <v>2</v>
      </c>
      <c r="B8" s="385" t="s">
        <v>226</v>
      </c>
      <c r="C8" s="185" t="s">
        <v>283</v>
      </c>
      <c r="D8" s="186"/>
      <c r="E8" s="186"/>
      <c r="F8" s="186"/>
      <c r="G8" s="186"/>
      <c r="H8" s="186"/>
      <c r="I8" s="186"/>
      <c r="J8" s="186"/>
      <c r="K8" s="186"/>
      <c r="L8" s="186"/>
      <c r="M8" s="186"/>
      <c r="N8" s="186"/>
      <c r="O8" s="186"/>
      <c r="P8" s="186"/>
      <c r="Q8" s="186"/>
      <c r="R8" s="186"/>
      <c r="S8" s="186"/>
      <c r="T8" s="187">
        <f t="shared" ref="T8:T22" si="3">IFERROR(AVERAGE(D8:S8),0)</f>
        <v>0</v>
      </c>
    </row>
    <row r="9" spans="1:20" x14ac:dyDescent="0.3">
      <c r="A9" s="385"/>
      <c r="B9" s="385"/>
      <c r="C9" s="185" t="s">
        <v>284</v>
      </c>
      <c r="D9" s="186"/>
      <c r="E9" s="186"/>
      <c r="F9" s="186"/>
      <c r="G9" s="186"/>
      <c r="H9" s="186"/>
      <c r="I9" s="186"/>
      <c r="J9" s="186"/>
      <c r="K9" s="186"/>
      <c r="L9" s="186"/>
      <c r="M9" s="186"/>
      <c r="N9" s="186"/>
      <c r="O9" s="186"/>
      <c r="P9" s="186"/>
      <c r="Q9" s="186"/>
      <c r="R9" s="186"/>
      <c r="S9" s="186"/>
      <c r="T9" s="191">
        <f t="shared" si="3"/>
        <v>0</v>
      </c>
    </row>
    <row r="10" spans="1:20" ht="28" x14ac:dyDescent="0.3">
      <c r="A10" s="385"/>
      <c r="B10" s="385"/>
      <c r="C10" s="185" t="s">
        <v>285</v>
      </c>
      <c r="D10" s="186"/>
      <c r="E10" s="186"/>
      <c r="F10" s="186"/>
      <c r="G10" s="186"/>
      <c r="H10" s="186"/>
      <c r="I10" s="186"/>
      <c r="J10" s="186"/>
      <c r="K10" s="186"/>
      <c r="L10" s="186"/>
      <c r="M10" s="186"/>
      <c r="N10" s="186"/>
      <c r="O10" s="186"/>
      <c r="P10" s="186"/>
      <c r="Q10" s="186"/>
      <c r="R10" s="186"/>
      <c r="S10" s="186"/>
      <c r="T10" s="191">
        <f t="shared" si="3"/>
        <v>0</v>
      </c>
    </row>
    <row r="11" spans="1:20" ht="23.25" customHeight="1" x14ac:dyDescent="0.3">
      <c r="A11" s="385"/>
      <c r="B11" s="385"/>
      <c r="C11" s="185" t="s">
        <v>286</v>
      </c>
      <c r="D11" s="186"/>
      <c r="E11" s="186"/>
      <c r="F11" s="186"/>
      <c r="G11" s="186"/>
      <c r="H11" s="186"/>
      <c r="I11" s="186"/>
      <c r="J11" s="186"/>
      <c r="K11" s="186"/>
      <c r="L11" s="186"/>
      <c r="M11" s="186"/>
      <c r="N11" s="186"/>
      <c r="O11" s="186"/>
      <c r="P11" s="186"/>
      <c r="Q11" s="186"/>
      <c r="R11" s="186"/>
      <c r="S11" s="186"/>
      <c r="T11" s="191">
        <f t="shared" si="3"/>
        <v>0</v>
      </c>
    </row>
    <row r="12" spans="1:20" ht="28" x14ac:dyDescent="0.3">
      <c r="A12" s="385"/>
      <c r="B12" s="385"/>
      <c r="C12" s="185" t="s">
        <v>287</v>
      </c>
      <c r="D12" s="186"/>
      <c r="E12" s="186"/>
      <c r="F12" s="186"/>
      <c r="G12" s="186"/>
      <c r="H12" s="186"/>
      <c r="I12" s="186"/>
      <c r="J12" s="186"/>
      <c r="K12" s="186"/>
      <c r="L12" s="186"/>
      <c r="M12" s="186"/>
      <c r="N12" s="186"/>
      <c r="O12" s="186"/>
      <c r="P12" s="186"/>
      <c r="Q12" s="186"/>
      <c r="R12" s="186"/>
      <c r="S12" s="186"/>
      <c r="T12" s="191">
        <f t="shared" si="3"/>
        <v>0</v>
      </c>
    </row>
    <row r="13" spans="1:20" x14ac:dyDescent="0.3">
      <c r="A13" s="385"/>
      <c r="B13" s="385"/>
      <c r="C13" s="185" t="s">
        <v>288</v>
      </c>
      <c r="D13" s="186"/>
      <c r="E13" s="186"/>
      <c r="F13" s="186"/>
      <c r="G13" s="186"/>
      <c r="H13" s="186"/>
      <c r="I13" s="186"/>
      <c r="J13" s="186"/>
      <c r="K13" s="186"/>
      <c r="L13" s="186"/>
      <c r="M13" s="186"/>
      <c r="N13" s="186"/>
      <c r="O13" s="186"/>
      <c r="P13" s="186"/>
      <c r="Q13" s="186"/>
      <c r="R13" s="186"/>
      <c r="S13" s="186"/>
      <c r="T13" s="191">
        <f t="shared" si="3"/>
        <v>0</v>
      </c>
    </row>
    <row r="14" spans="1:20" ht="28" x14ac:dyDescent="0.3">
      <c r="A14" s="385"/>
      <c r="B14" s="385"/>
      <c r="C14" s="185" t="s">
        <v>289</v>
      </c>
      <c r="D14" s="186"/>
      <c r="E14" s="186"/>
      <c r="F14" s="186"/>
      <c r="G14" s="186"/>
      <c r="H14" s="186"/>
      <c r="I14" s="186"/>
      <c r="J14" s="186"/>
      <c r="K14" s="186"/>
      <c r="L14" s="186"/>
      <c r="M14" s="186"/>
      <c r="N14" s="186"/>
      <c r="O14" s="186"/>
      <c r="P14" s="186"/>
      <c r="Q14" s="186"/>
      <c r="R14" s="186"/>
      <c r="S14" s="186"/>
      <c r="T14" s="191">
        <f t="shared" si="3"/>
        <v>0</v>
      </c>
    </row>
    <row r="15" spans="1:20" ht="28" x14ac:dyDescent="0.3">
      <c r="A15" s="385"/>
      <c r="B15" s="385"/>
      <c r="C15" s="185" t="s">
        <v>290</v>
      </c>
      <c r="D15" s="186"/>
      <c r="E15" s="186"/>
      <c r="F15" s="186"/>
      <c r="G15" s="186"/>
      <c r="H15" s="186"/>
      <c r="I15" s="186"/>
      <c r="J15" s="186"/>
      <c r="K15" s="186"/>
      <c r="L15" s="186"/>
      <c r="M15" s="186"/>
      <c r="N15" s="186"/>
      <c r="O15" s="186"/>
      <c r="P15" s="186"/>
      <c r="Q15" s="186"/>
      <c r="R15" s="186"/>
      <c r="S15" s="186"/>
      <c r="T15" s="191">
        <f t="shared" si="3"/>
        <v>0</v>
      </c>
    </row>
    <row r="16" spans="1:20" ht="42" x14ac:dyDescent="0.3">
      <c r="A16" s="385"/>
      <c r="B16" s="385"/>
      <c r="C16" s="198" t="s">
        <v>334</v>
      </c>
      <c r="D16" s="186"/>
      <c r="E16" s="186"/>
      <c r="F16" s="186"/>
      <c r="G16" s="186"/>
      <c r="H16" s="186"/>
      <c r="I16" s="186"/>
      <c r="J16" s="186"/>
      <c r="K16" s="186"/>
      <c r="L16" s="186"/>
      <c r="M16" s="186"/>
      <c r="N16" s="186"/>
      <c r="O16" s="186"/>
      <c r="P16" s="186"/>
      <c r="Q16" s="186"/>
      <c r="R16" s="186"/>
      <c r="S16" s="186"/>
      <c r="T16" s="191">
        <f t="shared" si="3"/>
        <v>0</v>
      </c>
    </row>
    <row r="17" spans="1:20" x14ac:dyDescent="0.3">
      <c r="A17" s="385"/>
      <c r="B17" s="385"/>
      <c r="C17" s="185" t="s">
        <v>292</v>
      </c>
      <c r="D17" s="186"/>
      <c r="E17" s="186"/>
      <c r="F17" s="186"/>
      <c r="G17" s="186"/>
      <c r="H17" s="186"/>
      <c r="I17" s="186"/>
      <c r="J17" s="186"/>
      <c r="K17" s="186"/>
      <c r="L17" s="186"/>
      <c r="M17" s="186"/>
      <c r="N17" s="186"/>
      <c r="O17" s="186"/>
      <c r="P17" s="186"/>
      <c r="Q17" s="186"/>
      <c r="R17" s="186"/>
      <c r="S17" s="186"/>
      <c r="T17" s="191">
        <f t="shared" si="3"/>
        <v>0</v>
      </c>
    </row>
    <row r="18" spans="1:20" ht="28" x14ac:dyDescent="0.3">
      <c r="A18" s="385"/>
      <c r="B18" s="385"/>
      <c r="C18" s="185" t="s">
        <v>293</v>
      </c>
      <c r="D18" s="186"/>
      <c r="E18" s="186"/>
      <c r="F18" s="186"/>
      <c r="G18" s="186"/>
      <c r="H18" s="186"/>
      <c r="I18" s="186"/>
      <c r="J18" s="186"/>
      <c r="K18" s="186"/>
      <c r="L18" s="186"/>
      <c r="M18" s="186"/>
      <c r="N18" s="186"/>
      <c r="O18" s="186"/>
      <c r="P18" s="186"/>
      <c r="Q18" s="186"/>
      <c r="R18" s="186"/>
      <c r="S18" s="186"/>
      <c r="T18" s="191">
        <f t="shared" si="3"/>
        <v>0</v>
      </c>
    </row>
    <row r="19" spans="1:20" x14ac:dyDescent="0.3">
      <c r="A19" s="385"/>
      <c r="B19" s="385"/>
      <c r="C19" s="185" t="s">
        <v>208</v>
      </c>
      <c r="D19" s="186"/>
      <c r="E19" s="186"/>
      <c r="F19" s="186"/>
      <c r="G19" s="186"/>
      <c r="H19" s="186"/>
      <c r="I19" s="186"/>
      <c r="J19" s="186"/>
      <c r="K19" s="186"/>
      <c r="L19" s="186"/>
      <c r="M19" s="186"/>
      <c r="N19" s="186"/>
      <c r="O19" s="186"/>
      <c r="P19" s="186"/>
      <c r="Q19" s="186"/>
      <c r="R19" s="186"/>
      <c r="S19" s="186"/>
      <c r="T19" s="191">
        <f t="shared" si="3"/>
        <v>0</v>
      </c>
    </row>
    <row r="20" spans="1:20" ht="28" x14ac:dyDescent="0.3">
      <c r="A20" s="385"/>
      <c r="B20" s="385"/>
      <c r="C20" s="185" t="s">
        <v>294</v>
      </c>
      <c r="D20" s="186"/>
      <c r="E20" s="186"/>
      <c r="F20" s="186"/>
      <c r="G20" s="186"/>
      <c r="H20" s="186"/>
      <c r="I20" s="186"/>
      <c r="J20" s="186"/>
      <c r="K20" s="186"/>
      <c r="L20" s="186"/>
      <c r="M20" s="186"/>
      <c r="N20" s="186"/>
      <c r="O20" s="186"/>
      <c r="P20" s="186"/>
      <c r="Q20" s="186"/>
      <c r="R20" s="186"/>
      <c r="S20" s="186"/>
      <c r="T20" s="191">
        <f t="shared" si="3"/>
        <v>0</v>
      </c>
    </row>
    <row r="21" spans="1:20" ht="42" x14ac:dyDescent="0.3">
      <c r="A21" s="385"/>
      <c r="B21" s="385"/>
      <c r="C21" s="185" t="s">
        <v>295</v>
      </c>
      <c r="D21" s="186"/>
      <c r="E21" s="186"/>
      <c r="F21" s="186"/>
      <c r="G21" s="186"/>
      <c r="H21" s="186"/>
      <c r="I21" s="186"/>
      <c r="J21" s="186"/>
      <c r="K21" s="186"/>
      <c r="L21" s="186"/>
      <c r="M21" s="186"/>
      <c r="N21" s="186"/>
      <c r="O21" s="186"/>
      <c r="P21" s="186"/>
      <c r="Q21" s="186"/>
      <c r="R21" s="186"/>
      <c r="S21" s="186"/>
      <c r="T21" s="191">
        <f t="shared" si="3"/>
        <v>0</v>
      </c>
    </row>
    <row r="22" spans="1:20" ht="28" x14ac:dyDescent="0.3">
      <c r="A22" s="385"/>
      <c r="B22" s="385"/>
      <c r="C22" s="198" t="s">
        <v>335</v>
      </c>
      <c r="D22" s="186"/>
      <c r="E22" s="186"/>
      <c r="F22" s="186"/>
      <c r="G22" s="186"/>
      <c r="H22" s="186"/>
      <c r="I22" s="186"/>
      <c r="J22" s="186"/>
      <c r="K22" s="186"/>
      <c r="L22" s="186"/>
      <c r="M22" s="186"/>
      <c r="N22" s="186"/>
      <c r="O22" s="186"/>
      <c r="P22" s="186"/>
      <c r="Q22" s="186"/>
      <c r="R22" s="186"/>
      <c r="S22" s="186"/>
      <c r="T22" s="191">
        <f t="shared" si="3"/>
        <v>0</v>
      </c>
    </row>
    <row r="23" spans="1:20" ht="28" x14ac:dyDescent="0.3">
      <c r="A23" s="385"/>
      <c r="B23" s="385"/>
      <c r="C23" s="198" t="s">
        <v>336</v>
      </c>
      <c r="D23" s="186"/>
      <c r="E23" s="186"/>
      <c r="F23" s="186"/>
      <c r="G23" s="186"/>
      <c r="H23" s="186"/>
      <c r="I23" s="186"/>
      <c r="J23" s="186"/>
      <c r="K23" s="186"/>
      <c r="L23" s="186"/>
      <c r="M23" s="186"/>
      <c r="N23" s="186"/>
      <c r="O23" s="186"/>
      <c r="P23" s="186"/>
      <c r="Q23" s="186"/>
      <c r="R23" s="186"/>
      <c r="S23" s="186"/>
      <c r="T23" s="191">
        <f>IFERROR(AVERAGE(D23:S23),0)</f>
        <v>0</v>
      </c>
    </row>
    <row r="24" spans="1:20" x14ac:dyDescent="0.3">
      <c r="A24" s="386" t="s">
        <v>125</v>
      </c>
      <c r="B24" s="386"/>
      <c r="C24" s="386"/>
      <c r="D24" s="188">
        <f t="shared" ref="D24:T24" si="4">SUM(D8:D23)/16</f>
        <v>0</v>
      </c>
      <c r="E24" s="188">
        <f t="shared" si="4"/>
        <v>0</v>
      </c>
      <c r="F24" s="189">
        <f t="shared" si="4"/>
        <v>0</v>
      </c>
      <c r="G24" s="189">
        <f t="shared" si="4"/>
        <v>0</v>
      </c>
      <c r="H24" s="188">
        <f t="shared" si="4"/>
        <v>0</v>
      </c>
      <c r="I24" s="189">
        <f t="shared" si="4"/>
        <v>0</v>
      </c>
      <c r="J24" s="189">
        <f t="shared" si="4"/>
        <v>0</v>
      </c>
      <c r="K24" s="189">
        <f t="shared" si="4"/>
        <v>0</v>
      </c>
      <c r="L24" s="189">
        <f t="shared" si="4"/>
        <v>0</v>
      </c>
      <c r="M24" s="189">
        <f t="shared" si="4"/>
        <v>0</v>
      </c>
      <c r="N24" s="189">
        <f t="shared" si="4"/>
        <v>0</v>
      </c>
      <c r="O24" s="189">
        <f t="shared" si="4"/>
        <v>0</v>
      </c>
      <c r="P24" s="189">
        <f t="shared" si="4"/>
        <v>0</v>
      </c>
      <c r="Q24" s="189">
        <f t="shared" si="4"/>
        <v>0</v>
      </c>
      <c r="R24" s="189">
        <f t="shared" si="4"/>
        <v>0</v>
      </c>
      <c r="S24" s="189">
        <f t="shared" si="4"/>
        <v>0</v>
      </c>
      <c r="T24" s="190">
        <f t="shared" si="4"/>
        <v>0</v>
      </c>
    </row>
    <row r="25" spans="1:20" ht="28" x14ac:dyDescent="0.3">
      <c r="A25" s="385">
        <v>3</v>
      </c>
      <c r="B25" s="385" t="s">
        <v>126</v>
      </c>
      <c r="C25" s="199" t="s">
        <v>337</v>
      </c>
      <c r="D25" s="186"/>
      <c r="E25" s="186"/>
      <c r="F25" s="186"/>
      <c r="G25" s="186"/>
      <c r="H25" s="186"/>
      <c r="I25" s="186"/>
      <c r="J25" s="186"/>
      <c r="K25" s="186"/>
      <c r="L25" s="186"/>
      <c r="M25" s="186"/>
      <c r="N25" s="186"/>
      <c r="O25" s="186"/>
      <c r="P25" s="186"/>
      <c r="Q25" s="186"/>
      <c r="R25" s="186"/>
      <c r="S25" s="186"/>
      <c r="T25" s="191">
        <f t="shared" ref="T25:T29" si="5">IFERROR(AVERAGE(D25:S25),0)</f>
        <v>0</v>
      </c>
    </row>
    <row r="26" spans="1:20" ht="28" x14ac:dyDescent="0.3">
      <c r="A26" s="385"/>
      <c r="B26" s="385"/>
      <c r="C26" s="199" t="s">
        <v>338</v>
      </c>
      <c r="D26" s="186"/>
      <c r="E26" s="186"/>
      <c r="F26" s="186"/>
      <c r="G26" s="186"/>
      <c r="H26" s="186"/>
      <c r="I26" s="186"/>
      <c r="J26" s="186"/>
      <c r="K26" s="186"/>
      <c r="L26" s="186"/>
      <c r="M26" s="186"/>
      <c r="N26" s="186"/>
      <c r="O26" s="186"/>
      <c r="P26" s="186"/>
      <c r="Q26" s="186"/>
      <c r="R26" s="186"/>
      <c r="S26" s="186"/>
      <c r="T26" s="191">
        <f t="shared" si="5"/>
        <v>0</v>
      </c>
    </row>
    <row r="27" spans="1:20" x14ac:dyDescent="0.3">
      <c r="A27" s="385"/>
      <c r="B27" s="385"/>
      <c r="C27" s="192" t="s">
        <v>145</v>
      </c>
      <c r="D27" s="186"/>
      <c r="E27" s="186"/>
      <c r="F27" s="186"/>
      <c r="G27" s="186"/>
      <c r="H27" s="186"/>
      <c r="I27" s="186"/>
      <c r="J27" s="186"/>
      <c r="K27" s="186"/>
      <c r="L27" s="186"/>
      <c r="M27" s="186"/>
      <c r="N27" s="186"/>
      <c r="O27" s="186"/>
      <c r="P27" s="186"/>
      <c r="Q27" s="186"/>
      <c r="R27" s="186"/>
      <c r="S27" s="186"/>
      <c r="T27" s="191">
        <f t="shared" si="5"/>
        <v>0</v>
      </c>
    </row>
    <row r="28" spans="1:20" x14ac:dyDescent="0.3">
      <c r="A28" s="385"/>
      <c r="B28" s="385"/>
      <c r="C28" s="192" t="s">
        <v>209</v>
      </c>
      <c r="D28" s="186"/>
      <c r="E28" s="186"/>
      <c r="F28" s="186"/>
      <c r="G28" s="186"/>
      <c r="H28" s="186"/>
      <c r="I28" s="186"/>
      <c r="J28" s="186"/>
      <c r="K28" s="186"/>
      <c r="L28" s="186"/>
      <c r="M28" s="186"/>
      <c r="N28" s="186"/>
      <c r="O28" s="186"/>
      <c r="P28" s="186"/>
      <c r="Q28" s="186"/>
      <c r="R28" s="186"/>
      <c r="S28" s="186"/>
      <c r="T28" s="191">
        <f t="shared" si="5"/>
        <v>0</v>
      </c>
    </row>
    <row r="29" spans="1:20" ht="28" x14ac:dyDescent="0.3">
      <c r="A29" s="385"/>
      <c r="B29" s="385"/>
      <c r="C29" s="199" t="s">
        <v>339</v>
      </c>
      <c r="D29" s="186"/>
      <c r="E29" s="186"/>
      <c r="F29" s="186"/>
      <c r="G29" s="186"/>
      <c r="H29" s="186"/>
      <c r="I29" s="186"/>
      <c r="J29" s="186"/>
      <c r="K29" s="186"/>
      <c r="L29" s="186"/>
      <c r="M29" s="186"/>
      <c r="N29" s="186"/>
      <c r="O29" s="186"/>
      <c r="P29" s="186"/>
      <c r="Q29" s="186"/>
      <c r="R29" s="186"/>
      <c r="S29" s="186"/>
      <c r="T29" s="191">
        <f t="shared" si="5"/>
        <v>0</v>
      </c>
    </row>
    <row r="30" spans="1:20" x14ac:dyDescent="0.3">
      <c r="A30" s="386" t="s">
        <v>125</v>
      </c>
      <c r="B30" s="386"/>
      <c r="C30" s="386"/>
      <c r="D30" s="188">
        <f t="shared" ref="D30:T30" si="6">SUM(D25:D29)/5</f>
        <v>0</v>
      </c>
      <c r="E30" s="188">
        <f t="shared" si="6"/>
        <v>0</v>
      </c>
      <c r="F30" s="189">
        <f t="shared" si="6"/>
        <v>0</v>
      </c>
      <c r="G30" s="189">
        <f t="shared" si="6"/>
        <v>0</v>
      </c>
      <c r="H30" s="188">
        <f t="shared" si="6"/>
        <v>0</v>
      </c>
      <c r="I30" s="189">
        <f t="shared" si="6"/>
        <v>0</v>
      </c>
      <c r="J30" s="189">
        <f t="shared" si="6"/>
        <v>0</v>
      </c>
      <c r="K30" s="189">
        <f t="shared" si="6"/>
        <v>0</v>
      </c>
      <c r="L30" s="189">
        <f t="shared" si="6"/>
        <v>0</v>
      </c>
      <c r="M30" s="189">
        <f t="shared" si="6"/>
        <v>0</v>
      </c>
      <c r="N30" s="189">
        <f t="shared" si="6"/>
        <v>0</v>
      </c>
      <c r="O30" s="189">
        <f t="shared" si="6"/>
        <v>0</v>
      </c>
      <c r="P30" s="189">
        <f t="shared" si="6"/>
        <v>0</v>
      </c>
      <c r="Q30" s="189">
        <f t="shared" si="6"/>
        <v>0</v>
      </c>
      <c r="R30" s="189">
        <f t="shared" si="6"/>
        <v>0</v>
      </c>
      <c r="S30" s="189">
        <f t="shared" si="6"/>
        <v>0</v>
      </c>
      <c r="T30" s="190">
        <f t="shared" si="6"/>
        <v>0</v>
      </c>
    </row>
    <row r="31" spans="1:20" x14ac:dyDescent="0.3">
      <c r="A31" s="385">
        <v>4</v>
      </c>
      <c r="B31" s="385" t="s">
        <v>237</v>
      </c>
      <c r="C31" s="198" t="s">
        <v>340</v>
      </c>
      <c r="D31" s="186"/>
      <c r="E31" s="186"/>
      <c r="F31" s="186"/>
      <c r="G31" s="186"/>
      <c r="H31" s="186"/>
      <c r="I31" s="186"/>
      <c r="J31" s="186"/>
      <c r="K31" s="186"/>
      <c r="L31" s="186"/>
      <c r="M31" s="186"/>
      <c r="N31" s="186"/>
      <c r="O31" s="186"/>
      <c r="P31" s="186"/>
      <c r="Q31" s="186"/>
      <c r="R31" s="186"/>
      <c r="S31" s="186"/>
      <c r="T31" s="191">
        <f t="shared" ref="T31:T46" si="7">IFERROR(AVERAGE(D31:S31),0)</f>
        <v>0</v>
      </c>
    </row>
    <row r="32" spans="1:20" ht="28" x14ac:dyDescent="0.3">
      <c r="A32" s="385"/>
      <c r="B32" s="385"/>
      <c r="C32" s="198" t="s">
        <v>341</v>
      </c>
      <c r="D32" s="186"/>
      <c r="E32" s="186"/>
      <c r="F32" s="186"/>
      <c r="G32" s="186"/>
      <c r="H32" s="186"/>
      <c r="I32" s="186"/>
      <c r="J32" s="186"/>
      <c r="K32" s="186"/>
      <c r="L32" s="186"/>
      <c r="M32" s="186"/>
      <c r="N32" s="186"/>
      <c r="O32" s="186"/>
      <c r="P32" s="186"/>
      <c r="Q32" s="186"/>
      <c r="R32" s="186"/>
      <c r="S32" s="186"/>
      <c r="T32" s="191">
        <f t="shared" si="7"/>
        <v>0</v>
      </c>
    </row>
    <row r="33" spans="1:20" ht="42" x14ac:dyDescent="0.3">
      <c r="A33" s="385"/>
      <c r="B33" s="385"/>
      <c r="C33" s="198" t="s">
        <v>342</v>
      </c>
      <c r="D33" s="186"/>
      <c r="E33" s="186"/>
      <c r="F33" s="186"/>
      <c r="G33" s="186"/>
      <c r="H33" s="186"/>
      <c r="I33" s="186"/>
      <c r="J33" s="186"/>
      <c r="K33" s="186"/>
      <c r="L33" s="186"/>
      <c r="M33" s="186"/>
      <c r="N33" s="186"/>
      <c r="O33" s="186"/>
      <c r="P33" s="186"/>
      <c r="Q33" s="186"/>
      <c r="R33" s="186"/>
      <c r="S33" s="186"/>
      <c r="T33" s="191">
        <f t="shared" si="7"/>
        <v>0</v>
      </c>
    </row>
    <row r="34" spans="1:20" ht="28" x14ac:dyDescent="0.3">
      <c r="A34" s="385"/>
      <c r="B34" s="385"/>
      <c r="C34" s="198" t="s">
        <v>343</v>
      </c>
      <c r="D34" s="186"/>
      <c r="E34" s="186"/>
      <c r="F34" s="186"/>
      <c r="G34" s="186"/>
      <c r="H34" s="186"/>
      <c r="I34" s="186"/>
      <c r="J34" s="186"/>
      <c r="K34" s="186"/>
      <c r="L34" s="186"/>
      <c r="M34" s="186"/>
      <c r="N34" s="186"/>
      <c r="O34" s="186"/>
      <c r="P34" s="186"/>
      <c r="Q34" s="186"/>
      <c r="R34" s="186"/>
      <c r="S34" s="186"/>
      <c r="T34" s="191">
        <f t="shared" si="7"/>
        <v>0</v>
      </c>
    </row>
    <row r="35" spans="1:20" ht="42" x14ac:dyDescent="0.3">
      <c r="A35" s="385"/>
      <c r="B35" s="385"/>
      <c r="C35" s="198" t="s">
        <v>344</v>
      </c>
      <c r="D35" s="186"/>
      <c r="E35" s="186"/>
      <c r="F35" s="186"/>
      <c r="G35" s="186"/>
      <c r="H35" s="186"/>
      <c r="I35" s="186"/>
      <c r="J35" s="186"/>
      <c r="K35" s="186"/>
      <c r="L35" s="186"/>
      <c r="M35" s="186"/>
      <c r="N35" s="186"/>
      <c r="O35" s="186"/>
      <c r="P35" s="186"/>
      <c r="Q35" s="186"/>
      <c r="R35" s="186"/>
      <c r="S35" s="186"/>
      <c r="T35" s="191">
        <f t="shared" si="7"/>
        <v>0</v>
      </c>
    </row>
    <row r="36" spans="1:20" ht="28" x14ac:dyDescent="0.3">
      <c r="A36" s="385"/>
      <c r="B36" s="385"/>
      <c r="C36" s="198" t="s">
        <v>345</v>
      </c>
      <c r="D36" s="186"/>
      <c r="E36" s="186"/>
      <c r="F36" s="186"/>
      <c r="G36" s="186"/>
      <c r="H36" s="186"/>
      <c r="I36" s="186"/>
      <c r="J36" s="186"/>
      <c r="K36" s="186"/>
      <c r="L36" s="186"/>
      <c r="M36" s="186"/>
      <c r="N36" s="186"/>
      <c r="O36" s="186"/>
      <c r="P36" s="186"/>
      <c r="Q36" s="186"/>
      <c r="R36" s="186"/>
      <c r="S36" s="186"/>
      <c r="T36" s="191">
        <f t="shared" si="7"/>
        <v>0</v>
      </c>
    </row>
    <row r="37" spans="1:20" x14ac:dyDescent="0.3">
      <c r="A37" s="385"/>
      <c r="B37" s="385"/>
      <c r="C37" s="198" t="s">
        <v>346</v>
      </c>
      <c r="D37" s="186"/>
      <c r="E37" s="186"/>
      <c r="F37" s="186"/>
      <c r="G37" s="186"/>
      <c r="H37" s="186"/>
      <c r="I37" s="186"/>
      <c r="J37" s="186"/>
      <c r="K37" s="186"/>
      <c r="L37" s="186"/>
      <c r="M37" s="186"/>
      <c r="N37" s="186"/>
      <c r="O37" s="186"/>
      <c r="P37" s="186"/>
      <c r="Q37" s="186"/>
      <c r="R37" s="186"/>
      <c r="S37" s="186"/>
      <c r="T37" s="191">
        <f t="shared" si="7"/>
        <v>0</v>
      </c>
    </row>
    <row r="38" spans="1:20" x14ac:dyDescent="0.3">
      <c r="A38" s="385"/>
      <c r="B38" s="385"/>
      <c r="C38" s="198" t="s">
        <v>347</v>
      </c>
      <c r="D38" s="186"/>
      <c r="E38" s="186"/>
      <c r="F38" s="186"/>
      <c r="G38" s="186"/>
      <c r="H38" s="186"/>
      <c r="I38" s="186"/>
      <c r="J38" s="186"/>
      <c r="K38" s="186"/>
      <c r="L38" s="186"/>
      <c r="M38" s="186"/>
      <c r="N38" s="186"/>
      <c r="O38" s="186"/>
      <c r="P38" s="186"/>
      <c r="Q38" s="186"/>
      <c r="R38" s="186"/>
      <c r="S38" s="186"/>
      <c r="T38" s="191">
        <f t="shared" si="7"/>
        <v>0</v>
      </c>
    </row>
    <row r="39" spans="1:20" ht="42" x14ac:dyDescent="0.3">
      <c r="A39" s="385"/>
      <c r="B39" s="385"/>
      <c r="C39" s="198" t="s">
        <v>348</v>
      </c>
      <c r="D39" s="186"/>
      <c r="E39" s="186"/>
      <c r="F39" s="186"/>
      <c r="G39" s="186"/>
      <c r="H39" s="186"/>
      <c r="I39" s="186"/>
      <c r="J39" s="186"/>
      <c r="K39" s="186"/>
      <c r="L39" s="186"/>
      <c r="M39" s="186"/>
      <c r="N39" s="186"/>
      <c r="O39" s="186"/>
      <c r="P39" s="186"/>
      <c r="Q39" s="186"/>
      <c r="R39" s="186"/>
      <c r="S39" s="186"/>
      <c r="T39" s="191">
        <f t="shared" si="7"/>
        <v>0</v>
      </c>
    </row>
    <row r="40" spans="1:20" x14ac:dyDescent="0.3">
      <c r="A40" s="385"/>
      <c r="B40" s="385"/>
      <c r="C40" s="198" t="s">
        <v>349</v>
      </c>
      <c r="D40" s="186"/>
      <c r="E40" s="186"/>
      <c r="F40" s="186"/>
      <c r="G40" s="186"/>
      <c r="H40" s="186"/>
      <c r="I40" s="186"/>
      <c r="J40" s="186"/>
      <c r="K40" s="186"/>
      <c r="L40" s="186"/>
      <c r="M40" s="186"/>
      <c r="N40" s="186"/>
      <c r="O40" s="186"/>
      <c r="P40" s="186"/>
      <c r="Q40" s="186"/>
      <c r="R40" s="186"/>
      <c r="S40" s="186"/>
      <c r="T40" s="191">
        <f t="shared" si="7"/>
        <v>0</v>
      </c>
    </row>
    <row r="41" spans="1:20" x14ac:dyDescent="0.3">
      <c r="A41" s="386" t="s">
        <v>125</v>
      </c>
      <c r="B41" s="386"/>
      <c r="C41" s="386"/>
      <c r="D41" s="188">
        <f t="shared" ref="D41:T41" si="8">SUM(D31:D40)/10</f>
        <v>0</v>
      </c>
      <c r="E41" s="188">
        <f t="shared" si="8"/>
        <v>0</v>
      </c>
      <c r="F41" s="189">
        <f t="shared" si="8"/>
        <v>0</v>
      </c>
      <c r="G41" s="189">
        <f t="shared" si="8"/>
        <v>0</v>
      </c>
      <c r="H41" s="188">
        <f t="shared" si="8"/>
        <v>0</v>
      </c>
      <c r="I41" s="189">
        <f t="shared" si="8"/>
        <v>0</v>
      </c>
      <c r="J41" s="189">
        <f t="shared" si="8"/>
        <v>0</v>
      </c>
      <c r="K41" s="189">
        <f t="shared" si="8"/>
        <v>0</v>
      </c>
      <c r="L41" s="189">
        <f t="shared" si="8"/>
        <v>0</v>
      </c>
      <c r="M41" s="189">
        <f t="shared" si="8"/>
        <v>0</v>
      </c>
      <c r="N41" s="189">
        <f t="shared" si="8"/>
        <v>0</v>
      </c>
      <c r="O41" s="189">
        <f t="shared" si="8"/>
        <v>0</v>
      </c>
      <c r="P41" s="189">
        <f t="shared" si="8"/>
        <v>0</v>
      </c>
      <c r="Q41" s="189">
        <f t="shared" si="8"/>
        <v>0</v>
      </c>
      <c r="R41" s="189">
        <f t="shared" si="8"/>
        <v>0</v>
      </c>
      <c r="S41" s="189">
        <f t="shared" si="8"/>
        <v>0</v>
      </c>
      <c r="T41" s="190">
        <f t="shared" si="8"/>
        <v>0</v>
      </c>
    </row>
    <row r="42" spans="1:20" ht="28" x14ac:dyDescent="0.3">
      <c r="A42" s="385">
        <v>5</v>
      </c>
      <c r="B42" s="385" t="s">
        <v>238</v>
      </c>
      <c r="C42" s="185" t="s">
        <v>242</v>
      </c>
      <c r="D42" s="186"/>
      <c r="E42" s="186"/>
      <c r="F42" s="186"/>
      <c r="G42" s="186"/>
      <c r="H42" s="186"/>
      <c r="I42" s="186"/>
      <c r="J42" s="186"/>
      <c r="K42" s="186"/>
      <c r="L42" s="186"/>
      <c r="M42" s="186"/>
      <c r="N42" s="186"/>
      <c r="O42" s="186"/>
      <c r="P42" s="186"/>
      <c r="Q42" s="186"/>
      <c r="R42" s="186"/>
      <c r="S42" s="186"/>
      <c r="T42" s="191">
        <f t="shared" si="7"/>
        <v>0</v>
      </c>
    </row>
    <row r="43" spans="1:20" ht="42" x14ac:dyDescent="0.3">
      <c r="A43" s="385"/>
      <c r="B43" s="385"/>
      <c r="C43" s="185" t="s">
        <v>241</v>
      </c>
      <c r="D43" s="186"/>
      <c r="E43" s="186"/>
      <c r="F43" s="186"/>
      <c r="G43" s="186"/>
      <c r="H43" s="186"/>
      <c r="I43" s="186"/>
      <c r="J43" s="186"/>
      <c r="K43" s="186"/>
      <c r="L43" s="186"/>
      <c r="M43" s="186"/>
      <c r="N43" s="186"/>
      <c r="O43" s="186"/>
      <c r="P43" s="186"/>
      <c r="Q43" s="186"/>
      <c r="R43" s="186"/>
      <c r="S43" s="186"/>
      <c r="T43" s="191">
        <f t="shared" si="7"/>
        <v>0</v>
      </c>
    </row>
    <row r="44" spans="1:20" ht="42" x14ac:dyDescent="0.3">
      <c r="A44" s="385"/>
      <c r="B44" s="385"/>
      <c r="C44" s="185" t="s">
        <v>243</v>
      </c>
      <c r="D44" s="186"/>
      <c r="E44" s="186"/>
      <c r="F44" s="186"/>
      <c r="G44" s="186"/>
      <c r="H44" s="186"/>
      <c r="I44" s="186"/>
      <c r="J44" s="186"/>
      <c r="K44" s="186"/>
      <c r="L44" s="186"/>
      <c r="M44" s="186"/>
      <c r="N44" s="186"/>
      <c r="O44" s="186"/>
      <c r="P44" s="186"/>
      <c r="Q44" s="186"/>
      <c r="R44" s="186"/>
      <c r="S44" s="186"/>
      <c r="T44" s="191">
        <f t="shared" si="7"/>
        <v>0</v>
      </c>
    </row>
    <row r="45" spans="1:20" ht="28" x14ac:dyDescent="0.3">
      <c r="A45" s="385"/>
      <c r="B45" s="385"/>
      <c r="C45" s="185" t="s">
        <v>239</v>
      </c>
      <c r="D45" s="186"/>
      <c r="E45" s="186"/>
      <c r="F45" s="186"/>
      <c r="G45" s="186"/>
      <c r="H45" s="186"/>
      <c r="I45" s="186"/>
      <c r="J45" s="186"/>
      <c r="K45" s="186"/>
      <c r="L45" s="186"/>
      <c r="M45" s="186"/>
      <c r="N45" s="186"/>
      <c r="O45" s="186"/>
      <c r="P45" s="186"/>
      <c r="Q45" s="186"/>
      <c r="R45" s="186"/>
      <c r="S45" s="186"/>
      <c r="T45" s="191">
        <f t="shared" si="7"/>
        <v>0</v>
      </c>
    </row>
    <row r="46" spans="1:20" ht="28" x14ac:dyDescent="0.3">
      <c r="A46" s="385"/>
      <c r="B46" s="385"/>
      <c r="C46" s="185" t="s">
        <v>240</v>
      </c>
      <c r="D46" s="186"/>
      <c r="E46" s="186"/>
      <c r="F46" s="186"/>
      <c r="G46" s="186"/>
      <c r="H46" s="186"/>
      <c r="I46" s="186"/>
      <c r="J46" s="186"/>
      <c r="K46" s="186"/>
      <c r="L46" s="186"/>
      <c r="M46" s="186"/>
      <c r="N46" s="186"/>
      <c r="O46" s="186"/>
      <c r="P46" s="186"/>
      <c r="Q46" s="186"/>
      <c r="R46" s="186"/>
      <c r="S46" s="186"/>
      <c r="T46" s="191">
        <f t="shared" si="7"/>
        <v>0</v>
      </c>
    </row>
    <row r="47" spans="1:20" ht="42" x14ac:dyDescent="0.3">
      <c r="A47" s="385"/>
      <c r="B47" s="385"/>
      <c r="C47" s="185" t="s">
        <v>271</v>
      </c>
      <c r="D47" s="186"/>
      <c r="E47" s="186"/>
      <c r="F47" s="186"/>
      <c r="G47" s="186"/>
      <c r="H47" s="186"/>
      <c r="I47" s="186"/>
      <c r="J47" s="186"/>
      <c r="K47" s="186"/>
      <c r="L47" s="186"/>
      <c r="M47" s="186"/>
      <c r="N47" s="186"/>
      <c r="O47" s="186"/>
      <c r="P47" s="186"/>
      <c r="Q47" s="186"/>
      <c r="R47" s="186"/>
      <c r="S47" s="186"/>
      <c r="T47" s="191">
        <f>IFERROR(AVERAGE(D47:S47),0)</f>
        <v>0</v>
      </c>
    </row>
    <row r="48" spans="1:20" x14ac:dyDescent="0.3">
      <c r="A48" s="386" t="s">
        <v>125</v>
      </c>
      <c r="B48" s="386"/>
      <c r="C48" s="386"/>
      <c r="D48" s="188">
        <f t="shared" ref="D48:T48" si="9">SUM(D42:D47)/6</f>
        <v>0</v>
      </c>
      <c r="E48" s="188">
        <f t="shared" si="9"/>
        <v>0</v>
      </c>
      <c r="F48" s="189">
        <f t="shared" si="9"/>
        <v>0</v>
      </c>
      <c r="G48" s="189">
        <f t="shared" si="9"/>
        <v>0</v>
      </c>
      <c r="H48" s="188">
        <f t="shared" si="9"/>
        <v>0</v>
      </c>
      <c r="I48" s="189">
        <f t="shared" si="9"/>
        <v>0</v>
      </c>
      <c r="J48" s="189">
        <f t="shared" si="9"/>
        <v>0</v>
      </c>
      <c r="K48" s="189">
        <f t="shared" si="9"/>
        <v>0</v>
      </c>
      <c r="L48" s="189">
        <f t="shared" si="9"/>
        <v>0</v>
      </c>
      <c r="M48" s="189">
        <f t="shared" si="9"/>
        <v>0</v>
      </c>
      <c r="N48" s="189">
        <f t="shared" si="9"/>
        <v>0</v>
      </c>
      <c r="O48" s="189">
        <f t="shared" si="9"/>
        <v>0</v>
      </c>
      <c r="P48" s="189">
        <f t="shared" si="9"/>
        <v>0</v>
      </c>
      <c r="Q48" s="189">
        <f t="shared" si="9"/>
        <v>0</v>
      </c>
      <c r="R48" s="189">
        <f t="shared" si="9"/>
        <v>0</v>
      </c>
      <c r="S48" s="189">
        <f t="shared" si="9"/>
        <v>0</v>
      </c>
      <c r="T48" s="190">
        <f t="shared" si="9"/>
        <v>0</v>
      </c>
    </row>
    <row r="49" spans="1:20" ht="42" x14ac:dyDescent="0.3">
      <c r="A49" s="385">
        <v>6</v>
      </c>
      <c r="B49" s="385" t="s">
        <v>244</v>
      </c>
      <c r="C49" s="185" t="s">
        <v>245</v>
      </c>
      <c r="D49" s="186"/>
      <c r="E49" s="186"/>
      <c r="F49" s="186"/>
      <c r="G49" s="186"/>
      <c r="H49" s="186"/>
      <c r="I49" s="186"/>
      <c r="J49" s="186"/>
      <c r="K49" s="186"/>
      <c r="L49" s="186"/>
      <c r="M49" s="186"/>
      <c r="N49" s="186"/>
      <c r="O49" s="186"/>
      <c r="P49" s="186"/>
      <c r="Q49" s="186"/>
      <c r="R49" s="186"/>
      <c r="S49" s="186"/>
      <c r="T49" s="191">
        <f>IFERROR(AVERAGE(D49:S49),0)</f>
        <v>0</v>
      </c>
    </row>
    <row r="50" spans="1:20" ht="42" x14ac:dyDescent="0.3">
      <c r="A50" s="385"/>
      <c r="B50" s="385"/>
      <c r="C50" s="185" t="s">
        <v>246</v>
      </c>
      <c r="D50" s="186"/>
      <c r="E50" s="186"/>
      <c r="F50" s="186"/>
      <c r="G50" s="186"/>
      <c r="H50" s="186"/>
      <c r="I50" s="186"/>
      <c r="J50" s="186"/>
      <c r="K50" s="186"/>
      <c r="L50" s="186"/>
      <c r="M50" s="186"/>
      <c r="N50" s="186"/>
      <c r="O50" s="186"/>
      <c r="P50" s="186"/>
      <c r="Q50" s="186"/>
      <c r="R50" s="186"/>
      <c r="S50" s="186"/>
      <c r="T50" s="191">
        <f t="shared" ref="T50:T65" si="10">IFERROR(AVERAGE(D50:S50),0)</f>
        <v>0</v>
      </c>
    </row>
    <row r="51" spans="1:20" ht="42" x14ac:dyDescent="0.3">
      <c r="A51" s="385"/>
      <c r="B51" s="385"/>
      <c r="C51" s="185" t="s">
        <v>272</v>
      </c>
      <c r="D51" s="186"/>
      <c r="E51" s="186"/>
      <c r="F51" s="186"/>
      <c r="G51" s="186"/>
      <c r="H51" s="186"/>
      <c r="I51" s="186"/>
      <c r="J51" s="186"/>
      <c r="K51" s="186"/>
      <c r="L51" s="186"/>
      <c r="M51" s="186"/>
      <c r="N51" s="186"/>
      <c r="O51" s="186"/>
      <c r="P51" s="186"/>
      <c r="Q51" s="186"/>
      <c r="R51" s="186"/>
      <c r="S51" s="186"/>
      <c r="T51" s="191">
        <f t="shared" si="10"/>
        <v>0</v>
      </c>
    </row>
    <row r="52" spans="1:20" ht="56" x14ac:dyDescent="0.3">
      <c r="A52" s="385"/>
      <c r="B52" s="385"/>
      <c r="C52" s="185" t="s">
        <v>273</v>
      </c>
      <c r="D52" s="186"/>
      <c r="E52" s="186"/>
      <c r="F52" s="186"/>
      <c r="G52" s="186"/>
      <c r="H52" s="186"/>
      <c r="I52" s="186"/>
      <c r="J52" s="186"/>
      <c r="K52" s="186"/>
      <c r="L52" s="186"/>
      <c r="M52" s="186"/>
      <c r="N52" s="186"/>
      <c r="O52" s="186"/>
      <c r="P52" s="186"/>
      <c r="Q52" s="186"/>
      <c r="R52" s="186"/>
      <c r="S52" s="186"/>
      <c r="T52" s="191">
        <f t="shared" si="10"/>
        <v>0</v>
      </c>
    </row>
    <row r="53" spans="1:20" ht="28" x14ac:dyDescent="0.3">
      <c r="A53" s="385"/>
      <c r="B53" s="385"/>
      <c r="C53" s="185" t="s">
        <v>247</v>
      </c>
      <c r="D53" s="186"/>
      <c r="E53" s="186"/>
      <c r="F53" s="186"/>
      <c r="G53" s="186"/>
      <c r="H53" s="186"/>
      <c r="I53" s="186"/>
      <c r="J53" s="186"/>
      <c r="K53" s="186"/>
      <c r="L53" s="186"/>
      <c r="M53" s="186"/>
      <c r="N53" s="186"/>
      <c r="O53" s="186"/>
      <c r="P53" s="186"/>
      <c r="Q53" s="186"/>
      <c r="R53" s="186"/>
      <c r="S53" s="186"/>
      <c r="T53" s="191">
        <f t="shared" si="10"/>
        <v>0</v>
      </c>
    </row>
    <row r="54" spans="1:20" x14ac:dyDescent="0.3">
      <c r="A54" s="385"/>
      <c r="B54" s="385"/>
      <c r="C54" s="198" t="s">
        <v>350</v>
      </c>
      <c r="D54" s="186"/>
      <c r="E54" s="186"/>
      <c r="F54" s="186"/>
      <c r="G54" s="186"/>
      <c r="H54" s="186"/>
      <c r="I54" s="186"/>
      <c r="J54" s="186"/>
      <c r="K54" s="186"/>
      <c r="L54" s="186"/>
      <c r="M54" s="186"/>
      <c r="N54" s="186"/>
      <c r="O54" s="186"/>
      <c r="P54" s="186"/>
      <c r="Q54" s="186"/>
      <c r="R54" s="186"/>
      <c r="S54" s="186"/>
      <c r="T54" s="191">
        <f t="shared" si="10"/>
        <v>0</v>
      </c>
    </row>
    <row r="55" spans="1:20" ht="21.75" customHeight="1" x14ac:dyDescent="0.3">
      <c r="A55" s="385"/>
      <c r="B55" s="385"/>
      <c r="C55" s="198" t="s">
        <v>351</v>
      </c>
      <c r="D55" s="186"/>
      <c r="E55" s="186"/>
      <c r="F55" s="186"/>
      <c r="G55" s="186"/>
      <c r="H55" s="186"/>
      <c r="I55" s="186"/>
      <c r="J55" s="186"/>
      <c r="K55" s="186"/>
      <c r="L55" s="186"/>
      <c r="M55" s="186"/>
      <c r="N55" s="186"/>
      <c r="O55" s="186"/>
      <c r="P55" s="186"/>
      <c r="Q55" s="186"/>
      <c r="R55" s="186"/>
      <c r="S55" s="186"/>
      <c r="T55" s="191">
        <f t="shared" si="10"/>
        <v>0</v>
      </c>
    </row>
    <row r="56" spans="1:20" ht="56" x14ac:dyDescent="0.3">
      <c r="A56" s="385"/>
      <c r="B56" s="385"/>
      <c r="C56" s="185" t="s">
        <v>274</v>
      </c>
      <c r="D56" s="186"/>
      <c r="E56" s="186"/>
      <c r="F56" s="186"/>
      <c r="G56" s="186"/>
      <c r="H56" s="186"/>
      <c r="I56" s="186"/>
      <c r="J56" s="186"/>
      <c r="K56" s="186"/>
      <c r="L56" s="186"/>
      <c r="M56" s="186"/>
      <c r="N56" s="186"/>
      <c r="O56" s="186"/>
      <c r="P56" s="186"/>
      <c r="Q56" s="186"/>
      <c r="R56" s="186"/>
      <c r="S56" s="186"/>
      <c r="T56" s="191">
        <f t="shared" si="10"/>
        <v>0</v>
      </c>
    </row>
    <row r="57" spans="1:20" ht="42" x14ac:dyDescent="0.3">
      <c r="A57" s="385"/>
      <c r="B57" s="385"/>
      <c r="C57" s="198" t="s">
        <v>352</v>
      </c>
      <c r="D57" s="186"/>
      <c r="E57" s="186"/>
      <c r="F57" s="186"/>
      <c r="G57" s="186"/>
      <c r="H57" s="186"/>
      <c r="I57" s="186"/>
      <c r="J57" s="186"/>
      <c r="K57" s="186"/>
      <c r="L57" s="186"/>
      <c r="M57" s="186"/>
      <c r="N57" s="186"/>
      <c r="O57" s="186"/>
      <c r="P57" s="186"/>
      <c r="Q57" s="186"/>
      <c r="R57" s="186"/>
      <c r="S57" s="186"/>
      <c r="T57" s="191">
        <f t="shared" si="10"/>
        <v>0</v>
      </c>
    </row>
    <row r="58" spans="1:20" ht="42" x14ac:dyDescent="0.3">
      <c r="A58" s="385"/>
      <c r="B58" s="385"/>
      <c r="C58" s="185" t="s">
        <v>251</v>
      </c>
      <c r="D58" s="186"/>
      <c r="E58" s="186"/>
      <c r="F58" s="186"/>
      <c r="G58" s="186"/>
      <c r="H58" s="186"/>
      <c r="I58" s="186"/>
      <c r="J58" s="186"/>
      <c r="K58" s="186"/>
      <c r="L58" s="186"/>
      <c r="M58" s="186"/>
      <c r="N58" s="186"/>
      <c r="O58" s="186"/>
      <c r="P58" s="186"/>
      <c r="Q58" s="186"/>
      <c r="R58" s="186"/>
      <c r="S58" s="186"/>
      <c r="T58" s="191">
        <f t="shared" si="10"/>
        <v>0</v>
      </c>
    </row>
    <row r="59" spans="1:20" x14ac:dyDescent="0.3">
      <c r="A59" s="385"/>
      <c r="B59" s="385"/>
      <c r="C59" s="198" t="s">
        <v>353</v>
      </c>
      <c r="D59" s="186"/>
      <c r="E59" s="186"/>
      <c r="F59" s="186"/>
      <c r="G59" s="186"/>
      <c r="H59" s="186"/>
      <c r="I59" s="186"/>
      <c r="J59" s="186"/>
      <c r="K59" s="186"/>
      <c r="L59" s="186"/>
      <c r="M59" s="186"/>
      <c r="N59" s="186"/>
      <c r="O59" s="186"/>
      <c r="P59" s="186"/>
      <c r="Q59" s="186"/>
      <c r="R59" s="186"/>
      <c r="S59" s="186"/>
      <c r="T59" s="191">
        <f t="shared" si="10"/>
        <v>0</v>
      </c>
    </row>
    <row r="60" spans="1:20" ht="28" x14ac:dyDescent="0.3">
      <c r="A60" s="385"/>
      <c r="B60" s="385"/>
      <c r="C60" s="198" t="s">
        <v>354</v>
      </c>
      <c r="D60" s="186"/>
      <c r="E60" s="186"/>
      <c r="F60" s="186"/>
      <c r="G60" s="186"/>
      <c r="H60" s="186"/>
      <c r="I60" s="186"/>
      <c r="J60" s="186"/>
      <c r="K60" s="186"/>
      <c r="L60" s="186"/>
      <c r="M60" s="186"/>
      <c r="N60" s="186"/>
      <c r="O60" s="186"/>
      <c r="P60" s="186"/>
      <c r="Q60" s="186"/>
      <c r="R60" s="186"/>
      <c r="S60" s="186"/>
      <c r="T60" s="191">
        <f t="shared" si="10"/>
        <v>0</v>
      </c>
    </row>
    <row r="61" spans="1:20" ht="42" x14ac:dyDescent="0.3">
      <c r="A61" s="385"/>
      <c r="B61" s="385"/>
      <c r="C61" s="198" t="s">
        <v>355</v>
      </c>
      <c r="D61" s="186"/>
      <c r="E61" s="186"/>
      <c r="F61" s="186"/>
      <c r="G61" s="186"/>
      <c r="H61" s="186"/>
      <c r="I61" s="186"/>
      <c r="J61" s="186"/>
      <c r="K61" s="186"/>
      <c r="L61" s="186"/>
      <c r="M61" s="186"/>
      <c r="N61" s="186"/>
      <c r="O61" s="186"/>
      <c r="P61" s="186"/>
      <c r="Q61" s="186"/>
      <c r="R61" s="186"/>
      <c r="S61" s="186"/>
      <c r="T61" s="191">
        <f t="shared" si="10"/>
        <v>0</v>
      </c>
    </row>
    <row r="62" spans="1:20" ht="42" x14ac:dyDescent="0.3">
      <c r="A62" s="385"/>
      <c r="B62" s="385"/>
      <c r="C62" s="198" t="s">
        <v>356</v>
      </c>
      <c r="D62" s="186"/>
      <c r="E62" s="186"/>
      <c r="F62" s="186"/>
      <c r="G62" s="186"/>
      <c r="H62" s="186"/>
      <c r="I62" s="186"/>
      <c r="J62" s="186"/>
      <c r="K62" s="186"/>
      <c r="L62" s="186"/>
      <c r="M62" s="186"/>
      <c r="N62" s="186"/>
      <c r="O62" s="186"/>
      <c r="P62" s="186"/>
      <c r="Q62" s="186"/>
      <c r="R62" s="186"/>
      <c r="S62" s="186"/>
      <c r="T62" s="191">
        <f t="shared" si="10"/>
        <v>0</v>
      </c>
    </row>
    <row r="63" spans="1:20" ht="28" x14ac:dyDescent="0.3">
      <c r="A63" s="385"/>
      <c r="B63" s="385"/>
      <c r="C63" s="185" t="s">
        <v>281</v>
      </c>
      <c r="D63" s="186"/>
      <c r="E63" s="186"/>
      <c r="F63" s="186"/>
      <c r="G63" s="186"/>
      <c r="H63" s="186"/>
      <c r="I63" s="186"/>
      <c r="J63" s="186"/>
      <c r="K63" s="186"/>
      <c r="L63" s="186"/>
      <c r="M63" s="186"/>
      <c r="N63" s="186"/>
      <c r="O63" s="186"/>
      <c r="P63" s="186"/>
      <c r="Q63" s="186"/>
      <c r="R63" s="186"/>
      <c r="S63" s="186"/>
      <c r="T63" s="191">
        <f t="shared" si="10"/>
        <v>0</v>
      </c>
    </row>
    <row r="64" spans="1:20" ht="42" x14ac:dyDescent="0.3">
      <c r="A64" s="385"/>
      <c r="B64" s="385"/>
      <c r="C64" s="185" t="s">
        <v>280</v>
      </c>
      <c r="D64" s="186"/>
      <c r="E64" s="186"/>
      <c r="F64" s="186"/>
      <c r="G64" s="186"/>
      <c r="H64" s="186"/>
      <c r="I64" s="186"/>
      <c r="J64" s="186"/>
      <c r="K64" s="186"/>
      <c r="L64" s="186"/>
      <c r="M64" s="186"/>
      <c r="N64" s="186"/>
      <c r="O64" s="186"/>
      <c r="P64" s="186"/>
      <c r="Q64" s="186"/>
      <c r="R64" s="186"/>
      <c r="S64" s="186"/>
      <c r="T64" s="191">
        <f t="shared" si="10"/>
        <v>0</v>
      </c>
    </row>
    <row r="65" spans="1:20" ht="28" x14ac:dyDescent="0.3">
      <c r="A65" s="385"/>
      <c r="B65" s="385"/>
      <c r="C65" s="185" t="s">
        <v>277</v>
      </c>
      <c r="D65" s="186"/>
      <c r="E65" s="186"/>
      <c r="F65" s="186"/>
      <c r="G65" s="186"/>
      <c r="H65" s="186"/>
      <c r="I65" s="186"/>
      <c r="J65" s="186"/>
      <c r="K65" s="186"/>
      <c r="L65" s="186"/>
      <c r="M65" s="186"/>
      <c r="N65" s="186"/>
      <c r="O65" s="186"/>
      <c r="P65" s="186"/>
      <c r="Q65" s="186"/>
      <c r="R65" s="186"/>
      <c r="S65" s="186"/>
      <c r="T65" s="191">
        <f t="shared" si="10"/>
        <v>0</v>
      </c>
    </row>
    <row r="66" spans="1:20" x14ac:dyDescent="0.3">
      <c r="A66" s="385"/>
      <c r="B66" s="385"/>
      <c r="C66" s="193" t="s">
        <v>279</v>
      </c>
      <c r="D66" s="186"/>
      <c r="E66" s="186"/>
      <c r="F66" s="186"/>
      <c r="G66" s="186"/>
      <c r="H66" s="186"/>
      <c r="I66" s="186"/>
      <c r="J66" s="186"/>
      <c r="K66" s="186"/>
      <c r="L66" s="186"/>
      <c r="M66" s="186"/>
      <c r="N66" s="186"/>
      <c r="O66" s="186"/>
      <c r="P66" s="186"/>
      <c r="Q66" s="186"/>
      <c r="R66" s="186"/>
      <c r="S66" s="186"/>
      <c r="T66" s="191">
        <f>IFERROR(AVERAGE(D66:S66),0)</f>
        <v>0</v>
      </c>
    </row>
    <row r="67" spans="1:20" x14ac:dyDescent="0.3">
      <c r="A67" s="386" t="s">
        <v>125</v>
      </c>
      <c r="B67" s="386"/>
      <c r="C67" s="386"/>
      <c r="D67" s="188">
        <f t="shared" ref="D67:T67" si="11">SUM(D49:D66)/18</f>
        <v>0</v>
      </c>
      <c r="E67" s="188">
        <f t="shared" si="11"/>
        <v>0</v>
      </c>
      <c r="F67" s="189">
        <f t="shared" si="11"/>
        <v>0</v>
      </c>
      <c r="G67" s="189">
        <f t="shared" si="11"/>
        <v>0</v>
      </c>
      <c r="H67" s="188">
        <f t="shared" si="11"/>
        <v>0</v>
      </c>
      <c r="I67" s="189">
        <f t="shared" si="11"/>
        <v>0</v>
      </c>
      <c r="J67" s="189">
        <f t="shared" si="11"/>
        <v>0</v>
      </c>
      <c r="K67" s="189">
        <f t="shared" si="11"/>
        <v>0</v>
      </c>
      <c r="L67" s="189">
        <f t="shared" si="11"/>
        <v>0</v>
      </c>
      <c r="M67" s="189">
        <f t="shared" si="11"/>
        <v>0</v>
      </c>
      <c r="N67" s="189">
        <f t="shared" si="11"/>
        <v>0</v>
      </c>
      <c r="O67" s="189">
        <f t="shared" si="11"/>
        <v>0</v>
      </c>
      <c r="P67" s="189">
        <f t="shared" si="11"/>
        <v>0</v>
      </c>
      <c r="Q67" s="189">
        <f t="shared" si="11"/>
        <v>0</v>
      </c>
      <c r="R67" s="189">
        <f t="shared" si="11"/>
        <v>0</v>
      </c>
      <c r="S67" s="189">
        <f t="shared" si="11"/>
        <v>0</v>
      </c>
      <c r="T67" s="190">
        <f t="shared" si="11"/>
        <v>0</v>
      </c>
    </row>
    <row r="68" spans="1:20" ht="42" x14ac:dyDescent="0.3">
      <c r="A68" s="385">
        <v>7</v>
      </c>
      <c r="B68" s="385" t="s">
        <v>264</v>
      </c>
      <c r="C68" s="192" t="s">
        <v>278</v>
      </c>
      <c r="D68" s="186"/>
      <c r="E68" s="186"/>
      <c r="F68" s="186"/>
      <c r="G68" s="186"/>
      <c r="H68" s="186"/>
      <c r="I68" s="186"/>
      <c r="J68" s="186"/>
      <c r="K68" s="186"/>
      <c r="L68" s="186"/>
      <c r="M68" s="186"/>
      <c r="N68" s="186"/>
      <c r="O68" s="186"/>
      <c r="P68" s="186"/>
      <c r="Q68" s="186"/>
      <c r="R68" s="186"/>
      <c r="S68" s="186"/>
      <c r="T68" s="191">
        <f>IFERROR(AVERAGE(D68:S68),0)</f>
        <v>0</v>
      </c>
    </row>
    <row r="69" spans="1:20" ht="42" x14ac:dyDescent="0.3">
      <c r="A69" s="385"/>
      <c r="B69" s="385"/>
      <c r="C69" s="199" t="s">
        <v>357</v>
      </c>
      <c r="D69" s="186"/>
      <c r="E69" s="186"/>
      <c r="F69" s="186"/>
      <c r="G69" s="186"/>
      <c r="H69" s="186"/>
      <c r="I69" s="186"/>
      <c r="J69" s="186"/>
      <c r="K69" s="186"/>
      <c r="L69" s="186"/>
      <c r="M69" s="186"/>
      <c r="N69" s="186"/>
      <c r="O69" s="186"/>
      <c r="P69" s="186"/>
      <c r="Q69" s="186"/>
      <c r="R69" s="186"/>
      <c r="S69" s="186"/>
      <c r="T69" s="191">
        <f t="shared" ref="T69:T77" si="12">IFERROR(AVERAGE(D69:S69),0)</f>
        <v>0</v>
      </c>
    </row>
    <row r="70" spans="1:20" ht="42" x14ac:dyDescent="0.3">
      <c r="A70" s="385"/>
      <c r="B70" s="385"/>
      <c r="C70" s="192" t="s">
        <v>255</v>
      </c>
      <c r="D70" s="186"/>
      <c r="E70" s="186"/>
      <c r="F70" s="186"/>
      <c r="G70" s="186"/>
      <c r="H70" s="186"/>
      <c r="I70" s="186"/>
      <c r="J70" s="186"/>
      <c r="K70" s="186"/>
      <c r="L70" s="186"/>
      <c r="M70" s="186"/>
      <c r="N70" s="186"/>
      <c r="O70" s="186"/>
      <c r="P70" s="186"/>
      <c r="Q70" s="186"/>
      <c r="R70" s="186"/>
      <c r="S70" s="186"/>
      <c r="T70" s="191">
        <f t="shared" si="12"/>
        <v>0</v>
      </c>
    </row>
    <row r="71" spans="1:20" ht="28" x14ac:dyDescent="0.3">
      <c r="A71" s="385"/>
      <c r="B71" s="385"/>
      <c r="C71" s="199" t="s">
        <v>358</v>
      </c>
      <c r="D71" s="186"/>
      <c r="E71" s="186"/>
      <c r="F71" s="186"/>
      <c r="G71" s="186"/>
      <c r="H71" s="186"/>
      <c r="I71" s="186"/>
      <c r="J71" s="186"/>
      <c r="K71" s="186"/>
      <c r="L71" s="186"/>
      <c r="M71" s="186"/>
      <c r="N71" s="186"/>
      <c r="O71" s="186"/>
      <c r="P71" s="186"/>
      <c r="Q71" s="186"/>
      <c r="R71" s="186"/>
      <c r="S71" s="186"/>
      <c r="T71" s="191">
        <f t="shared" si="12"/>
        <v>0</v>
      </c>
    </row>
    <row r="72" spans="1:20" ht="42" x14ac:dyDescent="0.3">
      <c r="A72" s="385"/>
      <c r="B72" s="385"/>
      <c r="C72" s="199" t="s">
        <v>359</v>
      </c>
      <c r="D72" s="186"/>
      <c r="E72" s="186"/>
      <c r="F72" s="186"/>
      <c r="G72" s="186"/>
      <c r="H72" s="186"/>
      <c r="I72" s="186"/>
      <c r="J72" s="186"/>
      <c r="K72" s="186"/>
      <c r="L72" s="186"/>
      <c r="M72" s="186"/>
      <c r="N72" s="186"/>
      <c r="O72" s="186"/>
      <c r="P72" s="186"/>
      <c r="Q72" s="186"/>
      <c r="R72" s="186"/>
      <c r="S72" s="186"/>
      <c r="T72" s="191">
        <f t="shared" si="12"/>
        <v>0</v>
      </c>
    </row>
    <row r="73" spans="1:20" ht="28" x14ac:dyDescent="0.3">
      <c r="A73" s="385"/>
      <c r="B73" s="385"/>
      <c r="C73" s="199" t="s">
        <v>360</v>
      </c>
      <c r="D73" s="186"/>
      <c r="E73" s="186"/>
      <c r="F73" s="186"/>
      <c r="G73" s="186"/>
      <c r="H73" s="186"/>
      <c r="I73" s="186"/>
      <c r="J73" s="186"/>
      <c r="K73" s="186"/>
      <c r="L73" s="186"/>
      <c r="M73" s="186"/>
      <c r="N73" s="186"/>
      <c r="O73" s="186"/>
      <c r="P73" s="186"/>
      <c r="Q73" s="186"/>
      <c r="R73" s="186"/>
      <c r="S73" s="186"/>
      <c r="T73" s="191">
        <f t="shared" si="12"/>
        <v>0</v>
      </c>
    </row>
    <row r="74" spans="1:20" ht="28" x14ac:dyDescent="0.3">
      <c r="A74" s="385"/>
      <c r="B74" s="385"/>
      <c r="C74" s="199" t="s">
        <v>361</v>
      </c>
      <c r="D74" s="186"/>
      <c r="E74" s="186"/>
      <c r="F74" s="186"/>
      <c r="G74" s="186"/>
      <c r="H74" s="186"/>
      <c r="I74" s="186"/>
      <c r="J74" s="186"/>
      <c r="K74" s="186"/>
      <c r="L74" s="186"/>
      <c r="M74" s="186"/>
      <c r="N74" s="186"/>
      <c r="O74" s="186"/>
      <c r="P74" s="186"/>
      <c r="Q74" s="186"/>
      <c r="R74" s="186"/>
      <c r="S74" s="186"/>
      <c r="T74" s="191">
        <f t="shared" si="12"/>
        <v>0</v>
      </c>
    </row>
    <row r="75" spans="1:20" ht="28" x14ac:dyDescent="0.3">
      <c r="A75" s="385"/>
      <c r="B75" s="385"/>
      <c r="C75" s="199" t="s">
        <v>362</v>
      </c>
      <c r="D75" s="186"/>
      <c r="E75" s="186"/>
      <c r="F75" s="186"/>
      <c r="G75" s="186"/>
      <c r="H75" s="186"/>
      <c r="I75" s="186"/>
      <c r="J75" s="186"/>
      <c r="K75" s="186"/>
      <c r="L75" s="186"/>
      <c r="M75" s="186"/>
      <c r="N75" s="186"/>
      <c r="O75" s="186"/>
      <c r="P75" s="186"/>
      <c r="Q75" s="186"/>
      <c r="R75" s="186"/>
      <c r="S75" s="186"/>
      <c r="T75" s="191">
        <f t="shared" si="12"/>
        <v>0</v>
      </c>
    </row>
    <row r="76" spans="1:20" ht="28" x14ac:dyDescent="0.3">
      <c r="A76" s="385"/>
      <c r="B76" s="385"/>
      <c r="C76" s="192" t="s">
        <v>261</v>
      </c>
      <c r="D76" s="186"/>
      <c r="E76" s="186"/>
      <c r="F76" s="186"/>
      <c r="G76" s="186"/>
      <c r="H76" s="186"/>
      <c r="I76" s="186"/>
      <c r="J76" s="186"/>
      <c r="K76" s="186"/>
      <c r="L76" s="186"/>
      <c r="M76" s="186"/>
      <c r="N76" s="186"/>
      <c r="O76" s="186"/>
      <c r="P76" s="186"/>
      <c r="Q76" s="186"/>
      <c r="R76" s="186"/>
      <c r="S76" s="186"/>
      <c r="T76" s="191">
        <f t="shared" si="12"/>
        <v>0</v>
      </c>
    </row>
    <row r="77" spans="1:20" ht="28" x14ac:dyDescent="0.3">
      <c r="A77" s="385"/>
      <c r="B77" s="385"/>
      <c r="C77" s="192" t="s">
        <v>262</v>
      </c>
      <c r="D77" s="186"/>
      <c r="E77" s="186"/>
      <c r="F77" s="186"/>
      <c r="G77" s="186"/>
      <c r="H77" s="186"/>
      <c r="I77" s="186"/>
      <c r="J77" s="186"/>
      <c r="K77" s="186"/>
      <c r="L77" s="186"/>
      <c r="M77" s="186"/>
      <c r="N77" s="186"/>
      <c r="O77" s="186"/>
      <c r="P77" s="186"/>
      <c r="Q77" s="186"/>
      <c r="R77" s="186"/>
      <c r="S77" s="186"/>
      <c r="T77" s="191">
        <f t="shared" si="12"/>
        <v>0</v>
      </c>
    </row>
    <row r="78" spans="1:20" ht="42" x14ac:dyDescent="0.3">
      <c r="A78" s="385"/>
      <c r="B78" s="385"/>
      <c r="C78" s="199" t="s">
        <v>363</v>
      </c>
      <c r="D78" s="186"/>
      <c r="E78" s="186"/>
      <c r="F78" s="186"/>
      <c r="G78" s="186"/>
      <c r="H78" s="186"/>
      <c r="I78" s="186"/>
      <c r="J78" s="186"/>
      <c r="K78" s="186"/>
      <c r="L78" s="186"/>
      <c r="M78" s="186"/>
      <c r="N78" s="186"/>
      <c r="O78" s="186"/>
      <c r="P78" s="186"/>
      <c r="Q78" s="186"/>
      <c r="R78" s="186"/>
      <c r="S78" s="186"/>
      <c r="T78" s="191">
        <f>IFERROR(AVERAGE(D78:S78),0)</f>
        <v>0</v>
      </c>
    </row>
    <row r="79" spans="1:20" x14ac:dyDescent="0.3">
      <c r="A79" s="386" t="s">
        <v>125</v>
      </c>
      <c r="B79" s="386"/>
      <c r="C79" s="386"/>
      <c r="D79" s="188">
        <f t="shared" ref="D79:T79" si="13">SUM(D68:D78)/11</f>
        <v>0</v>
      </c>
      <c r="E79" s="188">
        <f t="shared" si="13"/>
        <v>0</v>
      </c>
      <c r="F79" s="189">
        <f t="shared" si="13"/>
        <v>0</v>
      </c>
      <c r="G79" s="189">
        <f t="shared" si="13"/>
        <v>0</v>
      </c>
      <c r="H79" s="188">
        <f t="shared" si="13"/>
        <v>0</v>
      </c>
      <c r="I79" s="189">
        <f t="shared" si="13"/>
        <v>0</v>
      </c>
      <c r="J79" s="189">
        <f t="shared" si="13"/>
        <v>0</v>
      </c>
      <c r="K79" s="189">
        <f t="shared" si="13"/>
        <v>0</v>
      </c>
      <c r="L79" s="189">
        <f t="shared" si="13"/>
        <v>0</v>
      </c>
      <c r="M79" s="189">
        <f t="shared" si="13"/>
        <v>0</v>
      </c>
      <c r="N79" s="189">
        <f t="shared" si="13"/>
        <v>0</v>
      </c>
      <c r="O79" s="189">
        <f t="shared" si="13"/>
        <v>0</v>
      </c>
      <c r="P79" s="189">
        <f t="shared" si="13"/>
        <v>0</v>
      </c>
      <c r="Q79" s="189">
        <f t="shared" si="13"/>
        <v>0</v>
      </c>
      <c r="R79" s="189">
        <f t="shared" si="13"/>
        <v>0</v>
      </c>
      <c r="S79" s="189">
        <f t="shared" si="13"/>
        <v>0</v>
      </c>
      <c r="T79" s="190">
        <f t="shared" si="13"/>
        <v>0</v>
      </c>
    </row>
    <row r="80" spans="1:20" ht="28" x14ac:dyDescent="0.3">
      <c r="A80" s="385">
        <v>8</v>
      </c>
      <c r="B80" s="385" t="s">
        <v>265</v>
      </c>
      <c r="C80" s="199" t="s">
        <v>364</v>
      </c>
      <c r="D80" s="186"/>
      <c r="E80" s="186"/>
      <c r="F80" s="186"/>
      <c r="G80" s="186"/>
      <c r="H80" s="186"/>
      <c r="I80" s="186"/>
      <c r="J80" s="186"/>
      <c r="K80" s="186"/>
      <c r="L80" s="186"/>
      <c r="M80" s="186"/>
      <c r="N80" s="186"/>
      <c r="O80" s="186"/>
      <c r="P80" s="186"/>
      <c r="Q80" s="186"/>
      <c r="R80" s="186"/>
      <c r="S80" s="186"/>
      <c r="T80" s="191">
        <f>IFERROR(AVERAGE(D80:S80),0)</f>
        <v>0</v>
      </c>
    </row>
    <row r="81" spans="1:20" ht="28" x14ac:dyDescent="0.3">
      <c r="A81" s="385"/>
      <c r="B81" s="385"/>
      <c r="C81" s="199" t="s">
        <v>365</v>
      </c>
      <c r="D81" s="186"/>
      <c r="E81" s="186"/>
      <c r="F81" s="186"/>
      <c r="G81" s="186"/>
      <c r="H81" s="186"/>
      <c r="I81" s="186"/>
      <c r="J81" s="186"/>
      <c r="K81" s="186"/>
      <c r="L81" s="186"/>
      <c r="M81" s="186"/>
      <c r="N81" s="186"/>
      <c r="O81" s="186"/>
      <c r="P81" s="186"/>
      <c r="Q81" s="186"/>
      <c r="R81" s="186"/>
      <c r="S81" s="186"/>
      <c r="T81" s="191">
        <f t="shared" ref="T81:T83" si="14">IFERROR(AVERAGE(D81:S81),0)</f>
        <v>0</v>
      </c>
    </row>
    <row r="82" spans="1:20" ht="28" x14ac:dyDescent="0.3">
      <c r="A82" s="385"/>
      <c r="B82" s="385"/>
      <c r="C82" s="199" t="s">
        <v>366</v>
      </c>
      <c r="D82" s="186"/>
      <c r="E82" s="186"/>
      <c r="F82" s="186"/>
      <c r="G82" s="186"/>
      <c r="H82" s="186"/>
      <c r="I82" s="186"/>
      <c r="J82" s="186"/>
      <c r="K82" s="186"/>
      <c r="L82" s="186"/>
      <c r="M82" s="186"/>
      <c r="N82" s="186"/>
      <c r="O82" s="186"/>
      <c r="P82" s="186"/>
      <c r="Q82" s="186"/>
      <c r="R82" s="186"/>
      <c r="S82" s="186"/>
      <c r="T82" s="191">
        <f t="shared" si="14"/>
        <v>0</v>
      </c>
    </row>
    <row r="83" spans="1:20" ht="19.5" customHeight="1" x14ac:dyDescent="0.3">
      <c r="A83" s="385"/>
      <c r="B83" s="385"/>
      <c r="C83" s="199" t="s">
        <v>367</v>
      </c>
      <c r="D83" s="186"/>
      <c r="E83" s="186"/>
      <c r="F83" s="186"/>
      <c r="G83" s="186"/>
      <c r="H83" s="186"/>
      <c r="I83" s="186"/>
      <c r="J83" s="186"/>
      <c r="K83" s="186"/>
      <c r="L83" s="186"/>
      <c r="M83" s="186"/>
      <c r="N83" s="186"/>
      <c r="O83" s="186"/>
      <c r="P83" s="186"/>
      <c r="Q83" s="186"/>
      <c r="R83" s="186"/>
      <c r="S83" s="186"/>
      <c r="T83" s="191">
        <f t="shared" si="14"/>
        <v>0</v>
      </c>
    </row>
    <row r="84" spans="1:20" x14ac:dyDescent="0.3">
      <c r="A84" s="385"/>
      <c r="B84" s="385"/>
      <c r="C84" s="199" t="s">
        <v>368</v>
      </c>
      <c r="D84" s="186"/>
      <c r="E84" s="186"/>
      <c r="F84" s="186"/>
      <c r="G84" s="186"/>
      <c r="H84" s="186"/>
      <c r="I84" s="186"/>
      <c r="J84" s="186"/>
      <c r="K84" s="186"/>
      <c r="L84" s="186"/>
      <c r="M84" s="186"/>
      <c r="N84" s="186"/>
      <c r="O84" s="186"/>
      <c r="P84" s="186"/>
      <c r="Q84" s="186"/>
      <c r="R84" s="186"/>
      <c r="S84" s="186"/>
      <c r="T84" s="191">
        <f>IFERROR(AVERAGE(D84:S84),0)</f>
        <v>0</v>
      </c>
    </row>
    <row r="85" spans="1:20" x14ac:dyDescent="0.3">
      <c r="A85" s="386" t="s">
        <v>125</v>
      </c>
      <c r="B85" s="386"/>
      <c r="C85" s="386"/>
      <c r="D85" s="189">
        <f t="shared" ref="D85:T85" si="15">SUM(D80:D84)/5</f>
        <v>0</v>
      </c>
      <c r="E85" s="189">
        <f t="shared" si="15"/>
        <v>0</v>
      </c>
      <c r="F85" s="189">
        <f t="shared" si="15"/>
        <v>0</v>
      </c>
      <c r="G85" s="189">
        <f t="shared" si="15"/>
        <v>0</v>
      </c>
      <c r="H85" s="188">
        <f t="shared" si="15"/>
        <v>0</v>
      </c>
      <c r="I85" s="189">
        <f t="shared" si="15"/>
        <v>0</v>
      </c>
      <c r="J85" s="189">
        <f t="shared" si="15"/>
        <v>0</v>
      </c>
      <c r="K85" s="189">
        <f t="shared" si="15"/>
        <v>0</v>
      </c>
      <c r="L85" s="189">
        <f t="shared" si="15"/>
        <v>0</v>
      </c>
      <c r="M85" s="189">
        <f t="shared" si="15"/>
        <v>0</v>
      </c>
      <c r="N85" s="189">
        <f t="shared" si="15"/>
        <v>0</v>
      </c>
      <c r="O85" s="189">
        <f t="shared" si="15"/>
        <v>0</v>
      </c>
      <c r="P85" s="189">
        <f t="shared" si="15"/>
        <v>0</v>
      </c>
      <c r="Q85" s="189">
        <f t="shared" si="15"/>
        <v>0</v>
      </c>
      <c r="R85" s="189">
        <f t="shared" si="15"/>
        <v>0</v>
      </c>
      <c r="S85" s="189">
        <f t="shared" si="15"/>
        <v>0</v>
      </c>
      <c r="T85" s="190">
        <f t="shared" si="15"/>
        <v>0</v>
      </c>
    </row>
  </sheetData>
  <mergeCells count="28">
    <mergeCell ref="A85:C85"/>
    <mergeCell ref="A2:A3"/>
    <mergeCell ref="B2:B3"/>
    <mergeCell ref="C2:C3"/>
    <mergeCell ref="A1:T1"/>
    <mergeCell ref="A67:C67"/>
    <mergeCell ref="A68:A78"/>
    <mergeCell ref="B68:B78"/>
    <mergeCell ref="A79:C79"/>
    <mergeCell ref="A80:A84"/>
    <mergeCell ref="B80:B84"/>
    <mergeCell ref="A41:C41"/>
    <mergeCell ref="A42:A47"/>
    <mergeCell ref="B42:B47"/>
    <mergeCell ref="A48:C48"/>
    <mergeCell ref="A49:A66"/>
    <mergeCell ref="B49:B66"/>
    <mergeCell ref="A24:C24"/>
    <mergeCell ref="A25:A29"/>
    <mergeCell ref="B25:B29"/>
    <mergeCell ref="A30:C30"/>
    <mergeCell ref="A31:A40"/>
    <mergeCell ref="B31:B40"/>
    <mergeCell ref="A4:A6"/>
    <mergeCell ref="B4:B6"/>
    <mergeCell ref="A7:C7"/>
    <mergeCell ref="A8:A23"/>
    <mergeCell ref="B8:B23"/>
  </mergeCells>
  <dataValidations disablePrompts="1" count="2">
    <dataValidation type="whole" allowBlank="1" showInputMessage="1" showErrorMessage="1" sqref="D80:G84 D68:G78 D49:S66 I68:S78 I80:S84">
      <formula1>1</formula1>
      <formula2>5</formula2>
    </dataValidation>
    <dataValidation type="whole" showInputMessage="1" showErrorMessage="1" sqref="H80:H84 H68:H78 D4:S6 D25:S29 D8:S23 D42:S47 D31:S40">
      <formula1>1</formula1>
      <formula2>5</formula2>
    </dataValidation>
  </dataValidations>
  <pageMargins left="0.7" right="0.7" top="0.75" bottom="0.75" header="0.3" footer="0.3"/>
  <pageSetup scale="48" fitToHeight="0" orientation="landscape" r:id="rId1"/>
  <headerFooter>
    <oddFooter>&amp;L&amp;"Helvetica,Normal"&amp;9F. Versión 10
Fecha: 2024-06-26&amp;C&amp;"Helvetica,Normal"&amp;9Si este documento se encuentra impreso no se garantiza su vigencia.            
La versión vigente reposa en el Sistema Integrado de Planeación y Gestión (Intranet).</oddFooter>
  </headerFooter>
  <rowBreaks count="1" manualBreakCount="1">
    <brk id="66"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2:E21"/>
  <sheetViews>
    <sheetView workbookViewId="0">
      <selection activeCell="D6" sqref="D6"/>
    </sheetView>
  </sheetViews>
  <sheetFormatPr baseColWidth="10" defaultColWidth="11.453125" defaultRowHeight="14.5" x14ac:dyDescent="0.35"/>
  <cols>
    <col min="2" max="2" width="20.453125" customWidth="1"/>
    <col min="3" max="3" width="38.26953125" customWidth="1"/>
    <col min="4" max="4" width="48.7265625" customWidth="1"/>
  </cols>
  <sheetData>
    <row r="2" spans="2:5" x14ac:dyDescent="0.35">
      <c r="B2" s="396" t="s">
        <v>127</v>
      </c>
      <c r="C2" s="38" t="s">
        <v>2</v>
      </c>
      <c r="D2" s="37"/>
      <c r="E2" s="37"/>
    </row>
    <row r="3" spans="2:5" x14ac:dyDescent="0.35">
      <c r="B3" s="396"/>
      <c r="C3" s="39" t="s">
        <v>128</v>
      </c>
    </row>
    <row r="4" spans="2:5" x14ac:dyDescent="0.35">
      <c r="B4" s="396"/>
      <c r="C4" s="39" t="s">
        <v>129</v>
      </c>
    </row>
    <row r="5" spans="2:5" x14ac:dyDescent="0.35">
      <c r="B5" s="396"/>
      <c r="C5" s="39" t="s">
        <v>130</v>
      </c>
    </row>
    <row r="6" spans="2:5" x14ac:dyDescent="0.35">
      <c r="B6" s="396"/>
      <c r="C6" s="394" t="s">
        <v>131</v>
      </c>
    </row>
    <row r="7" spans="2:5" x14ac:dyDescent="0.35">
      <c r="B7" s="396"/>
      <c r="C7" s="395"/>
    </row>
    <row r="8" spans="2:5" ht="135.75" customHeight="1" x14ac:dyDescent="0.35">
      <c r="B8" s="389" t="s">
        <v>14</v>
      </c>
      <c r="C8" s="41" t="s">
        <v>18</v>
      </c>
      <c r="D8" s="44" t="s">
        <v>132</v>
      </c>
    </row>
    <row r="9" spans="2:5" ht="106.5" customHeight="1" x14ac:dyDescent="0.35">
      <c r="B9" s="390"/>
      <c r="C9" s="42" t="s">
        <v>19</v>
      </c>
      <c r="D9" s="45" t="s">
        <v>133</v>
      </c>
    </row>
    <row r="10" spans="2:5" ht="58" x14ac:dyDescent="0.35">
      <c r="B10" s="390"/>
      <c r="C10" s="41" t="s">
        <v>20</v>
      </c>
      <c r="D10" s="45" t="s">
        <v>134</v>
      </c>
    </row>
    <row r="11" spans="2:5" ht="43.5" x14ac:dyDescent="0.35">
      <c r="B11" s="390"/>
      <c r="C11" s="43" t="s">
        <v>21</v>
      </c>
      <c r="D11" s="46" t="s">
        <v>135</v>
      </c>
    </row>
    <row r="12" spans="2:5" ht="72.5" x14ac:dyDescent="0.35">
      <c r="B12" s="390"/>
      <c r="C12" s="43" t="s">
        <v>22</v>
      </c>
      <c r="D12" s="46" t="s">
        <v>136</v>
      </c>
    </row>
    <row r="13" spans="2:5" ht="51.75" customHeight="1" x14ac:dyDescent="0.35">
      <c r="B13" s="390"/>
      <c r="C13" s="43" t="s">
        <v>23</v>
      </c>
      <c r="D13" s="47" t="s">
        <v>137</v>
      </c>
    </row>
    <row r="14" spans="2:5" ht="48" customHeight="1" x14ac:dyDescent="0.35">
      <c r="B14" s="390"/>
      <c r="C14" s="41" t="s">
        <v>138</v>
      </c>
    </row>
    <row r="15" spans="2:5" ht="39" customHeight="1" x14ac:dyDescent="0.35">
      <c r="B15" s="391"/>
      <c r="C15" s="41" t="s">
        <v>139</v>
      </c>
    </row>
    <row r="16" spans="2:5" ht="39" customHeight="1" x14ac:dyDescent="0.35">
      <c r="B16" s="392" t="s">
        <v>140</v>
      </c>
      <c r="C16" s="40" t="s">
        <v>71</v>
      </c>
    </row>
    <row r="17" spans="2:3" x14ac:dyDescent="0.35">
      <c r="B17" s="393"/>
      <c r="C17" s="40" t="s">
        <v>141</v>
      </c>
    </row>
    <row r="18" spans="2:3" x14ac:dyDescent="0.35">
      <c r="B18" s="393"/>
      <c r="C18" s="48" t="s">
        <v>73</v>
      </c>
    </row>
    <row r="19" spans="2:3" x14ac:dyDescent="0.35">
      <c r="B19" s="393"/>
      <c r="C19" s="48" t="s">
        <v>74</v>
      </c>
    </row>
    <row r="20" spans="2:3" x14ac:dyDescent="0.35">
      <c r="B20" s="393"/>
      <c r="C20" s="48" t="s">
        <v>142</v>
      </c>
    </row>
    <row r="21" spans="2:3" x14ac:dyDescent="0.35">
      <c r="B21" s="393"/>
      <c r="C21" s="48" t="s">
        <v>143</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2:B6"/>
  <sheetViews>
    <sheetView workbookViewId="0">
      <selection activeCell="B14" sqref="B14"/>
    </sheetView>
  </sheetViews>
  <sheetFormatPr baseColWidth="10" defaultRowHeight="14.5" x14ac:dyDescent="0.35"/>
  <cols>
    <col min="2" max="2" width="109.26953125" bestFit="1" customWidth="1"/>
  </cols>
  <sheetData>
    <row r="2" spans="2:2" x14ac:dyDescent="0.35">
      <c r="B2" s="66" t="s">
        <v>169</v>
      </c>
    </row>
    <row r="3" spans="2:2" x14ac:dyDescent="0.35">
      <c r="B3" s="65" t="s">
        <v>198</v>
      </c>
    </row>
    <row r="4" spans="2:2" x14ac:dyDescent="0.35">
      <c r="B4" s="65" t="s">
        <v>306</v>
      </c>
    </row>
    <row r="5" spans="2:2" x14ac:dyDescent="0.35">
      <c r="B5" s="65" t="s">
        <v>307</v>
      </c>
    </row>
    <row r="6" spans="2:2" x14ac:dyDescent="0.35">
      <c r="B6" s="65"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E88"/>
  <sheetViews>
    <sheetView tabSelected="1" view="pageBreakPreview" zoomScaleNormal="115" zoomScaleSheetLayoutView="100" workbookViewId="0">
      <selection activeCell="B1" sqref="B1:D1"/>
    </sheetView>
  </sheetViews>
  <sheetFormatPr baseColWidth="10" defaultColWidth="10.81640625" defaultRowHeight="15.5" x14ac:dyDescent="0.35"/>
  <cols>
    <col min="1" max="1" width="3.26953125" style="103" customWidth="1"/>
    <col min="2" max="2" width="31.453125" style="103" customWidth="1"/>
    <col min="3" max="3" width="113.54296875" style="103" customWidth="1"/>
    <col min="4" max="4" width="11.1796875" style="103" customWidth="1"/>
    <col min="5" max="5" width="3.1796875" style="103" customWidth="1"/>
    <col min="6" max="6" width="3.453125" style="103" customWidth="1"/>
    <col min="7" max="7" width="3.26953125" style="103" customWidth="1"/>
    <col min="8" max="16384" width="10.81640625" style="103"/>
  </cols>
  <sheetData>
    <row r="1" spans="2:5" ht="78.75" customHeight="1" x14ac:dyDescent="0.35">
      <c r="B1" s="238" t="s">
        <v>301</v>
      </c>
      <c r="C1" s="238"/>
      <c r="D1" s="238"/>
      <c r="E1" s="102"/>
    </row>
    <row r="2" spans="2:5" ht="32.25" customHeight="1" x14ac:dyDescent="0.65">
      <c r="B2" s="240" t="s">
        <v>203</v>
      </c>
      <c r="C2" s="240"/>
      <c r="D2" s="240"/>
      <c r="E2" s="104"/>
    </row>
    <row r="3" spans="2:5" ht="26.25" customHeight="1" x14ac:dyDescent="0.35">
      <c r="B3" s="239" t="s">
        <v>219</v>
      </c>
      <c r="C3" s="239"/>
      <c r="D3" s="239"/>
      <c r="E3" s="105"/>
    </row>
    <row r="4" spans="2:5" ht="72" customHeight="1" x14ac:dyDescent="0.35">
      <c r="B4" s="106" t="s">
        <v>151</v>
      </c>
      <c r="C4" s="237" t="s">
        <v>152</v>
      </c>
      <c r="D4" s="237"/>
      <c r="E4" s="107"/>
    </row>
    <row r="5" spans="2:5" ht="72" customHeight="1" x14ac:dyDescent="0.35">
      <c r="B5" s="108" t="s">
        <v>153</v>
      </c>
      <c r="C5" s="237" t="s">
        <v>175</v>
      </c>
      <c r="D5" s="237"/>
      <c r="E5" s="107"/>
    </row>
    <row r="6" spans="2:5" ht="62.25" customHeight="1" x14ac:dyDescent="0.35">
      <c r="B6" s="106" t="s">
        <v>146</v>
      </c>
      <c r="C6" s="237" t="s">
        <v>176</v>
      </c>
      <c r="D6" s="237"/>
      <c r="E6" s="107"/>
    </row>
    <row r="7" spans="2:5" ht="62.25" customHeight="1" x14ac:dyDescent="0.35">
      <c r="B7" s="108" t="s">
        <v>154</v>
      </c>
      <c r="C7" s="237" t="s">
        <v>160</v>
      </c>
      <c r="D7" s="237"/>
      <c r="E7" s="107"/>
    </row>
    <row r="8" spans="2:5" ht="72" customHeight="1" x14ac:dyDescent="0.35">
      <c r="B8" s="108" t="s">
        <v>96</v>
      </c>
      <c r="C8" s="237" t="s">
        <v>177</v>
      </c>
      <c r="D8" s="237"/>
      <c r="E8" s="107"/>
    </row>
    <row r="9" spans="2:5" ht="215.25" customHeight="1" x14ac:dyDescent="0.35">
      <c r="B9" s="108" t="s">
        <v>304</v>
      </c>
      <c r="C9" s="237" t="s">
        <v>302</v>
      </c>
      <c r="D9" s="237"/>
      <c r="E9" s="107"/>
    </row>
    <row r="10" spans="2:5" ht="75.75" customHeight="1" x14ac:dyDescent="0.35">
      <c r="B10" s="109" t="s">
        <v>179</v>
      </c>
      <c r="C10" s="237" t="s">
        <v>178</v>
      </c>
      <c r="D10" s="237"/>
      <c r="E10" s="107"/>
    </row>
    <row r="11" spans="2:5" ht="80.25" customHeight="1" x14ac:dyDescent="0.35">
      <c r="B11" s="108" t="s">
        <v>155</v>
      </c>
      <c r="C11" s="237" t="s">
        <v>156</v>
      </c>
      <c r="D11" s="237"/>
      <c r="E11" s="107"/>
    </row>
    <row r="12" spans="2:5" ht="74.25" customHeight="1" x14ac:dyDescent="0.35">
      <c r="B12" s="108" t="s">
        <v>157</v>
      </c>
      <c r="C12" s="237" t="s">
        <v>158</v>
      </c>
      <c r="D12" s="237"/>
      <c r="E12" s="107"/>
    </row>
    <row r="13" spans="2:5" ht="78.75" customHeight="1" x14ac:dyDescent="0.35">
      <c r="B13" s="109" t="s">
        <v>204</v>
      </c>
      <c r="C13" s="237" t="s">
        <v>180</v>
      </c>
      <c r="D13" s="237"/>
      <c r="E13" s="107"/>
    </row>
    <row r="14" spans="2:5" ht="83.25" customHeight="1" x14ac:dyDescent="0.35">
      <c r="B14" s="108" t="s">
        <v>159</v>
      </c>
      <c r="C14" s="237" t="s">
        <v>181</v>
      </c>
      <c r="D14" s="237"/>
      <c r="E14" s="107"/>
    </row>
    <row r="15" spans="2:5" ht="72" customHeight="1" x14ac:dyDescent="0.35">
      <c r="B15" s="109" t="s">
        <v>161</v>
      </c>
      <c r="C15" s="237" t="s">
        <v>182</v>
      </c>
      <c r="D15" s="237"/>
      <c r="E15" s="107"/>
    </row>
    <row r="16" spans="2:5" ht="72" customHeight="1" x14ac:dyDescent="0.35">
      <c r="B16" s="106" t="s">
        <v>162</v>
      </c>
      <c r="C16" s="237" t="s">
        <v>163</v>
      </c>
      <c r="D16" s="237"/>
      <c r="E16" s="107"/>
    </row>
    <row r="17" spans="2:5" ht="72" customHeight="1" x14ac:dyDescent="0.35">
      <c r="B17" s="108" t="s">
        <v>53</v>
      </c>
      <c r="C17" s="237" t="s">
        <v>183</v>
      </c>
      <c r="D17" s="237"/>
      <c r="E17" s="107"/>
    </row>
    <row r="18" spans="2:5" ht="11.25" customHeight="1" x14ac:dyDescent="0.35">
      <c r="B18" s="241"/>
      <c r="C18" s="241"/>
      <c r="D18" s="241"/>
    </row>
    <row r="19" spans="2:5" ht="15" customHeight="1" x14ac:dyDescent="0.35">
      <c r="B19" s="244" t="s">
        <v>220</v>
      </c>
      <c r="C19" s="244"/>
      <c r="D19" s="244"/>
      <c r="E19" s="110"/>
    </row>
    <row r="20" spans="2:5" ht="84" customHeight="1" x14ac:dyDescent="0.35">
      <c r="B20" s="243" t="s">
        <v>305</v>
      </c>
      <c r="C20" s="243"/>
      <c r="D20" s="243"/>
      <c r="E20" s="111"/>
    </row>
    <row r="21" spans="2:5" ht="6" customHeight="1" x14ac:dyDescent="0.35">
      <c r="B21" s="242"/>
      <c r="C21" s="242"/>
      <c r="D21" s="242"/>
      <c r="E21" s="111"/>
    </row>
    <row r="22" spans="2:5" ht="22.5" customHeight="1" x14ac:dyDescent="0.35">
      <c r="B22" s="245" t="s">
        <v>164</v>
      </c>
      <c r="C22" s="245"/>
      <c r="D22" s="112" t="s">
        <v>165</v>
      </c>
    </row>
    <row r="23" spans="2:5" ht="41.25" customHeight="1" x14ac:dyDescent="0.35">
      <c r="B23" s="236" t="s">
        <v>166</v>
      </c>
      <c r="C23" s="236"/>
      <c r="D23" s="113">
        <v>5</v>
      </c>
    </row>
    <row r="24" spans="2:5" ht="34.5" customHeight="1" x14ac:dyDescent="0.35">
      <c r="B24" s="236" t="s">
        <v>116</v>
      </c>
      <c r="C24" s="236"/>
      <c r="D24" s="113">
        <v>4</v>
      </c>
      <c r="E24" s="114"/>
    </row>
    <row r="25" spans="2:5" ht="32.25" customHeight="1" x14ac:dyDescent="0.35">
      <c r="B25" s="236" t="s">
        <v>117</v>
      </c>
      <c r="C25" s="236"/>
      <c r="D25" s="113">
        <v>3</v>
      </c>
    </row>
    <row r="26" spans="2:5" ht="27" customHeight="1" x14ac:dyDescent="0.35">
      <c r="B26" s="236" t="s">
        <v>118</v>
      </c>
      <c r="C26" s="236"/>
      <c r="D26" s="113">
        <v>2</v>
      </c>
      <c r="E26" s="114"/>
    </row>
    <row r="27" spans="2:5" ht="30.75" customHeight="1" x14ac:dyDescent="0.35">
      <c r="B27" s="236" t="s">
        <v>167</v>
      </c>
      <c r="C27" s="236"/>
      <c r="D27" s="113">
        <v>1</v>
      </c>
      <c r="E27" s="111"/>
    </row>
    <row r="28" spans="2:5" ht="4.5" customHeight="1" x14ac:dyDescent="0.35">
      <c r="B28" s="242"/>
      <c r="C28" s="242"/>
      <c r="D28" s="242"/>
      <c r="E28" s="111"/>
    </row>
    <row r="29" spans="2:5" ht="44.25" customHeight="1" x14ac:dyDescent="0.35">
      <c r="B29" s="243" t="s">
        <v>168</v>
      </c>
      <c r="C29" s="243"/>
      <c r="D29" s="243"/>
      <c r="E29" s="111"/>
    </row>
    <row r="30" spans="2:5" ht="51.75" customHeight="1" x14ac:dyDescent="0.35">
      <c r="B30" s="115" t="s">
        <v>171</v>
      </c>
      <c r="C30" s="236" t="s">
        <v>296</v>
      </c>
      <c r="D30" s="236"/>
      <c r="E30" s="111"/>
    </row>
    <row r="31" spans="2:5" ht="51.75" customHeight="1" x14ac:dyDescent="0.35">
      <c r="B31" s="115" t="s">
        <v>172</v>
      </c>
      <c r="C31" s="236" t="s">
        <v>184</v>
      </c>
      <c r="D31" s="236"/>
      <c r="E31" s="111"/>
    </row>
    <row r="32" spans="2:5" ht="51.75" customHeight="1" x14ac:dyDescent="0.35">
      <c r="B32" s="116" t="s">
        <v>121</v>
      </c>
      <c r="C32" s="236" t="s">
        <v>185</v>
      </c>
      <c r="D32" s="236"/>
      <c r="E32" s="111"/>
    </row>
    <row r="33" spans="2:5" ht="51.75" customHeight="1" x14ac:dyDescent="0.35">
      <c r="B33" s="115" t="s">
        <v>173</v>
      </c>
      <c r="C33" s="236" t="s">
        <v>186</v>
      </c>
      <c r="D33" s="236"/>
      <c r="E33" s="111"/>
    </row>
    <row r="34" spans="2:5" ht="51.75" customHeight="1" x14ac:dyDescent="0.35">
      <c r="B34" s="115" t="s">
        <v>174</v>
      </c>
      <c r="C34" s="236" t="s">
        <v>187</v>
      </c>
      <c r="D34" s="236"/>
      <c r="E34" s="111"/>
    </row>
    <row r="35" spans="2:5" ht="15" customHeight="1" x14ac:dyDescent="0.35">
      <c r="B35" s="117"/>
      <c r="C35" s="111"/>
      <c r="D35" s="111"/>
      <c r="E35" s="111"/>
    </row>
    <row r="36" spans="2:5" ht="15" customHeight="1" x14ac:dyDescent="0.35">
      <c r="B36" s="114"/>
      <c r="C36" s="114"/>
      <c r="D36" s="114"/>
      <c r="E36" s="114"/>
    </row>
    <row r="37" spans="2:5" ht="15" customHeight="1" x14ac:dyDescent="0.35">
      <c r="B37" s="114"/>
      <c r="C37" s="114"/>
      <c r="D37" s="114"/>
      <c r="E37" s="114"/>
    </row>
    <row r="38" spans="2:5" ht="15" customHeight="1" x14ac:dyDescent="0.35">
      <c r="B38" s="114"/>
      <c r="C38" s="114"/>
      <c r="D38" s="114"/>
      <c r="E38" s="114"/>
    </row>
    <row r="39" spans="2:5" ht="15" customHeight="1" x14ac:dyDescent="0.35">
      <c r="B39" s="114"/>
      <c r="C39" s="114"/>
      <c r="D39" s="114"/>
      <c r="E39" s="114"/>
    </row>
    <row r="40" spans="2:5" ht="15" customHeight="1" x14ac:dyDescent="0.35">
      <c r="C40" s="114"/>
      <c r="D40" s="114"/>
      <c r="E40" s="114"/>
    </row>
    <row r="41" spans="2:5" ht="15" customHeight="1" x14ac:dyDescent="0.35">
      <c r="B41" s="114"/>
      <c r="C41" s="114"/>
      <c r="D41" s="114"/>
      <c r="E41" s="114"/>
    </row>
    <row r="42" spans="2:5" ht="15" customHeight="1" x14ac:dyDescent="0.35">
      <c r="B42" s="114"/>
      <c r="C42" s="114"/>
      <c r="D42" s="114"/>
      <c r="E42" s="114"/>
    </row>
    <row r="43" spans="2:5" ht="15" customHeight="1" x14ac:dyDescent="0.35">
      <c r="B43" s="114"/>
      <c r="C43" s="114"/>
      <c r="D43" s="114"/>
      <c r="E43" s="114"/>
    </row>
    <row r="44" spans="2:5" ht="15" customHeight="1" x14ac:dyDescent="0.35">
      <c r="B44" s="114"/>
      <c r="C44" s="114"/>
      <c r="D44" s="114"/>
      <c r="E44" s="114"/>
    </row>
    <row r="45" spans="2:5" ht="15" customHeight="1" x14ac:dyDescent="0.35"/>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sheetData>
  <mergeCells count="34">
    <mergeCell ref="C33:D33"/>
    <mergeCell ref="C34:D34"/>
    <mergeCell ref="B18:D18"/>
    <mergeCell ref="B28:D28"/>
    <mergeCell ref="B29:D29"/>
    <mergeCell ref="C30:D30"/>
    <mergeCell ref="C31:D31"/>
    <mergeCell ref="C32:D32"/>
    <mergeCell ref="B24:C24"/>
    <mergeCell ref="B25:C25"/>
    <mergeCell ref="B26:C26"/>
    <mergeCell ref="B27:C27"/>
    <mergeCell ref="B21:D21"/>
    <mergeCell ref="B19:D19"/>
    <mergeCell ref="B20:D20"/>
    <mergeCell ref="B22:C22"/>
    <mergeCell ref="B1:D1"/>
    <mergeCell ref="C4:D4"/>
    <mergeCell ref="C5:D5"/>
    <mergeCell ref="C6:D6"/>
    <mergeCell ref="C7:D7"/>
    <mergeCell ref="B3:D3"/>
    <mergeCell ref="B2:D2"/>
    <mergeCell ref="C8:D8"/>
    <mergeCell ref="C9:D9"/>
    <mergeCell ref="C10:D10"/>
    <mergeCell ref="C11:D11"/>
    <mergeCell ref="C12:D12"/>
    <mergeCell ref="B23:C23"/>
    <mergeCell ref="C13:D13"/>
    <mergeCell ref="C14:D14"/>
    <mergeCell ref="C15:D15"/>
    <mergeCell ref="C16:D16"/>
    <mergeCell ref="C17:D17"/>
  </mergeCells>
  <pageMargins left="0.23622047244094491" right="0.23622047244094491" top="0.74803149606299213" bottom="0.74803149606299213" header="0.31496062992125984" footer="0.31496062992125984"/>
  <pageSetup scale="62" fitToHeight="0" orientation="portrait" r:id="rId1"/>
  <headerFooter>
    <oddFooter xml:space="preserve">&amp;L&amp;"Arial,Normal"&amp;9F. Versión 10
Fecha: 2024-06-26&amp;C&amp;"Arial,Normal"&amp;9Si este documento se encuentra impreso no se garantiza su vigencia.            
La versión vigente reposa en el Sistema Integrado de Planeación y Gestión (Intranet)&amp;R&amp;"Arial,Normal"&amp;9&amp;P </oddFooter>
  </headerFooter>
  <rowBreaks count="1" manualBreakCount="1">
    <brk id="13" max="16383" man="1"/>
  </rowBreaks>
  <colBreaks count="1" manualBreakCount="1">
    <brk id="5"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Q38"/>
  <sheetViews>
    <sheetView view="pageBreakPreview" zoomScale="85" zoomScaleNormal="85" zoomScaleSheetLayoutView="85" zoomScalePageLayoutView="115" workbookViewId="0">
      <selection activeCell="I42" sqref="I42"/>
    </sheetView>
  </sheetViews>
  <sheetFormatPr baseColWidth="10" defaultColWidth="10.81640625" defaultRowHeight="14" x14ac:dyDescent="0.3"/>
  <cols>
    <col min="1" max="1" width="2.1796875" style="119" customWidth="1"/>
    <col min="2" max="2" width="5.81640625" style="119" bestFit="1" customWidth="1"/>
    <col min="3" max="4" width="20.7265625" style="119" customWidth="1"/>
    <col min="5" max="5" width="14" style="119" customWidth="1"/>
    <col min="6" max="6" width="14.54296875" style="119" customWidth="1"/>
    <col min="7" max="7" width="24.54296875" style="119" customWidth="1"/>
    <col min="8" max="8" width="13" style="119" customWidth="1"/>
    <col min="9" max="9" width="15.26953125" style="119" customWidth="1"/>
    <col min="10" max="10" width="15.453125" style="119" customWidth="1"/>
    <col min="11" max="11" width="24.54296875" style="119" customWidth="1"/>
    <col min="12" max="12" width="15.26953125" style="119" customWidth="1"/>
    <col min="13" max="14" width="15.1796875" style="119" customWidth="1"/>
    <col min="15" max="15" width="13.1796875" style="154" customWidth="1"/>
    <col min="16" max="17" width="24.54296875" style="119" customWidth="1"/>
    <col min="18" max="18" width="2.26953125" style="119" customWidth="1"/>
    <col min="19" max="16384" width="10.81640625" style="119"/>
  </cols>
  <sheetData>
    <row r="1" spans="1:17" ht="85.5" customHeight="1" x14ac:dyDescent="0.3">
      <c r="A1" s="118"/>
      <c r="B1" s="272" t="s">
        <v>300</v>
      </c>
      <c r="C1" s="273"/>
      <c r="D1" s="273"/>
      <c r="E1" s="273"/>
      <c r="F1" s="273"/>
      <c r="G1" s="273"/>
      <c r="H1" s="273"/>
      <c r="I1" s="273"/>
      <c r="J1" s="273"/>
      <c r="K1" s="273"/>
      <c r="L1" s="273"/>
      <c r="M1" s="273"/>
      <c r="N1" s="273"/>
      <c r="O1" s="273"/>
      <c r="P1" s="273"/>
      <c r="Q1" s="274"/>
    </row>
    <row r="2" spans="1:17" ht="35.25" customHeight="1" x14ac:dyDescent="0.3">
      <c r="A2" s="118"/>
      <c r="B2" s="252" t="s">
        <v>51</v>
      </c>
      <c r="C2" s="252"/>
      <c r="D2" s="252"/>
      <c r="E2" s="252"/>
      <c r="F2" s="252"/>
      <c r="G2" s="252"/>
      <c r="H2" s="252"/>
      <c r="I2" s="251" t="s">
        <v>202</v>
      </c>
      <c r="J2" s="251"/>
      <c r="K2" s="251"/>
      <c r="L2" s="251"/>
      <c r="M2" s="251"/>
      <c r="N2" s="252" t="s">
        <v>52</v>
      </c>
      <c r="O2" s="252"/>
      <c r="P2" s="252"/>
      <c r="Q2" s="252"/>
    </row>
    <row r="3" spans="1:17" s="120" customFormat="1" ht="24.75" customHeight="1" x14ac:dyDescent="0.3">
      <c r="A3" s="118"/>
      <c r="B3" s="252" t="s">
        <v>17</v>
      </c>
      <c r="C3" s="251" t="s">
        <v>169</v>
      </c>
      <c r="D3" s="251" t="s">
        <v>149</v>
      </c>
      <c r="E3" s="251" t="s">
        <v>170</v>
      </c>
      <c r="F3" s="251" t="s">
        <v>192</v>
      </c>
      <c r="G3" s="251" t="s">
        <v>96</v>
      </c>
      <c r="H3" s="251" t="s">
        <v>147</v>
      </c>
      <c r="I3" s="251"/>
      <c r="J3" s="251"/>
      <c r="K3" s="251"/>
      <c r="L3" s="251"/>
      <c r="M3" s="251"/>
      <c r="N3" s="251" t="s">
        <v>56</v>
      </c>
      <c r="O3" s="250" t="s">
        <v>55</v>
      </c>
      <c r="P3" s="251" t="s">
        <v>53</v>
      </c>
      <c r="Q3" s="251"/>
    </row>
    <row r="4" spans="1:17" s="121" customFormat="1" ht="75" customHeight="1" x14ac:dyDescent="0.3">
      <c r="A4" s="118"/>
      <c r="B4" s="252"/>
      <c r="C4" s="251"/>
      <c r="D4" s="251"/>
      <c r="E4" s="251"/>
      <c r="F4" s="251"/>
      <c r="G4" s="251"/>
      <c r="H4" s="251"/>
      <c r="I4" s="155" t="s">
        <v>188</v>
      </c>
      <c r="J4" s="155" t="s">
        <v>189</v>
      </c>
      <c r="K4" s="155" t="s">
        <v>148</v>
      </c>
      <c r="L4" s="155" t="s">
        <v>190</v>
      </c>
      <c r="M4" s="155" t="s">
        <v>191</v>
      </c>
      <c r="N4" s="251"/>
      <c r="O4" s="250"/>
      <c r="P4" s="156" t="s">
        <v>57</v>
      </c>
      <c r="Q4" s="156" t="s">
        <v>58</v>
      </c>
    </row>
    <row r="5" spans="1:17" ht="21.75" customHeight="1" x14ac:dyDescent="0.3">
      <c r="A5" s="118"/>
      <c r="B5" s="246">
        <v>1</v>
      </c>
      <c r="C5" s="247"/>
      <c r="D5" s="248"/>
      <c r="E5" s="248"/>
      <c r="F5" s="248"/>
      <c r="G5" s="122"/>
      <c r="H5" s="253"/>
      <c r="I5" s="259"/>
      <c r="J5" s="259"/>
      <c r="K5" s="248"/>
      <c r="L5" s="253"/>
      <c r="M5" s="259"/>
      <c r="N5" s="270">
        <f>IF((J5+M5)&lt;=100%,(J5+M5),"LA SUMA DE CUMPLIMIENTO DEBE SER IGUAL O MENOR QUE 100%")</f>
        <v>0</v>
      </c>
      <c r="O5" s="271">
        <f>H5*N5/100%</f>
        <v>0</v>
      </c>
      <c r="P5" s="248"/>
      <c r="Q5" s="248"/>
    </row>
    <row r="6" spans="1:17" ht="21.75" customHeight="1" x14ac:dyDescent="0.3">
      <c r="A6" s="118"/>
      <c r="B6" s="246"/>
      <c r="C6" s="247"/>
      <c r="D6" s="248"/>
      <c r="E6" s="248"/>
      <c r="F6" s="248"/>
      <c r="G6" s="122"/>
      <c r="H6" s="253"/>
      <c r="I6" s="248"/>
      <c r="J6" s="248"/>
      <c r="K6" s="248"/>
      <c r="L6" s="253"/>
      <c r="M6" s="248"/>
      <c r="N6" s="270"/>
      <c r="O6" s="271"/>
      <c r="P6" s="248"/>
      <c r="Q6" s="248"/>
    </row>
    <row r="7" spans="1:17" ht="21.75" customHeight="1" x14ac:dyDescent="0.3">
      <c r="A7" s="118"/>
      <c r="B7" s="246"/>
      <c r="C7" s="247"/>
      <c r="D7" s="248"/>
      <c r="E7" s="248"/>
      <c r="F7" s="248"/>
      <c r="G7" s="122"/>
      <c r="H7" s="253"/>
      <c r="I7" s="248"/>
      <c r="J7" s="248"/>
      <c r="K7" s="248"/>
      <c r="L7" s="253"/>
      <c r="M7" s="248"/>
      <c r="N7" s="270"/>
      <c r="O7" s="271"/>
      <c r="P7" s="248"/>
      <c r="Q7" s="248"/>
    </row>
    <row r="8" spans="1:17" ht="21.75" customHeight="1" x14ac:dyDescent="0.3">
      <c r="A8" s="118"/>
      <c r="B8" s="246"/>
      <c r="C8" s="247"/>
      <c r="D8" s="248"/>
      <c r="E8" s="248"/>
      <c r="F8" s="248"/>
      <c r="G8" s="122"/>
      <c r="H8" s="253"/>
      <c r="I8" s="248"/>
      <c r="J8" s="248"/>
      <c r="K8" s="248"/>
      <c r="L8" s="253"/>
      <c r="M8" s="248"/>
      <c r="N8" s="270"/>
      <c r="O8" s="271"/>
      <c r="P8" s="248"/>
      <c r="Q8" s="248"/>
    </row>
    <row r="9" spans="1:17" ht="21.75" customHeight="1" x14ac:dyDescent="0.3">
      <c r="A9" s="118"/>
      <c r="B9" s="246"/>
      <c r="C9" s="247"/>
      <c r="D9" s="248"/>
      <c r="E9" s="248"/>
      <c r="F9" s="248"/>
      <c r="G9" s="122"/>
      <c r="H9" s="253"/>
      <c r="I9" s="248"/>
      <c r="J9" s="248"/>
      <c r="K9" s="248"/>
      <c r="L9" s="253"/>
      <c r="M9" s="248"/>
      <c r="N9" s="270"/>
      <c r="O9" s="271"/>
      <c r="P9" s="248"/>
      <c r="Q9" s="248"/>
    </row>
    <row r="10" spans="1:17" ht="21.75" customHeight="1" x14ac:dyDescent="0.3">
      <c r="A10" s="118"/>
      <c r="B10" s="246">
        <v>2</v>
      </c>
      <c r="C10" s="247"/>
      <c r="D10" s="249"/>
      <c r="E10" s="247"/>
      <c r="F10" s="247"/>
      <c r="G10" s="122"/>
      <c r="H10" s="253"/>
      <c r="I10" s="260"/>
      <c r="J10" s="260"/>
      <c r="K10" s="263"/>
      <c r="L10" s="266"/>
      <c r="M10" s="260"/>
      <c r="N10" s="270">
        <f t="shared" ref="N10" si="0">IF((J10+M10)&lt;=100%,(J10+M10),"LA SUMA DE CUMPLIMIENTO DEBE SER IGUAL O MENOR QUE 100%")</f>
        <v>0</v>
      </c>
      <c r="O10" s="271">
        <f>H10*N10/100%</f>
        <v>0</v>
      </c>
      <c r="P10" s="248"/>
      <c r="Q10" s="248"/>
    </row>
    <row r="11" spans="1:17" ht="21.75" customHeight="1" x14ac:dyDescent="0.3">
      <c r="A11" s="118"/>
      <c r="B11" s="246"/>
      <c r="C11" s="247"/>
      <c r="D11" s="249"/>
      <c r="E11" s="247"/>
      <c r="F11" s="247"/>
      <c r="G11" s="122"/>
      <c r="H11" s="253"/>
      <c r="I11" s="261"/>
      <c r="J11" s="261"/>
      <c r="K11" s="264"/>
      <c r="L11" s="267"/>
      <c r="M11" s="261"/>
      <c r="N11" s="270"/>
      <c r="O11" s="271"/>
      <c r="P11" s="248"/>
      <c r="Q11" s="248"/>
    </row>
    <row r="12" spans="1:17" ht="21.75" customHeight="1" x14ac:dyDescent="0.3">
      <c r="A12" s="118"/>
      <c r="B12" s="246"/>
      <c r="C12" s="247"/>
      <c r="D12" s="249"/>
      <c r="E12" s="247"/>
      <c r="F12" s="247"/>
      <c r="G12" s="122"/>
      <c r="H12" s="253"/>
      <c r="I12" s="261"/>
      <c r="J12" s="261"/>
      <c r="K12" s="264"/>
      <c r="L12" s="267"/>
      <c r="M12" s="261"/>
      <c r="N12" s="270"/>
      <c r="O12" s="271"/>
      <c r="P12" s="248"/>
      <c r="Q12" s="248"/>
    </row>
    <row r="13" spans="1:17" ht="21.75" customHeight="1" x14ac:dyDescent="0.3">
      <c r="A13" s="118"/>
      <c r="B13" s="246"/>
      <c r="C13" s="247"/>
      <c r="D13" s="249"/>
      <c r="E13" s="247"/>
      <c r="F13" s="247"/>
      <c r="G13" s="122"/>
      <c r="H13" s="253"/>
      <c r="I13" s="261"/>
      <c r="J13" s="261"/>
      <c r="K13" s="264"/>
      <c r="L13" s="267"/>
      <c r="M13" s="261"/>
      <c r="N13" s="270"/>
      <c r="O13" s="271"/>
      <c r="P13" s="248"/>
      <c r="Q13" s="248"/>
    </row>
    <row r="14" spans="1:17" ht="21.75" customHeight="1" x14ac:dyDescent="0.3">
      <c r="A14" s="118"/>
      <c r="B14" s="246"/>
      <c r="C14" s="247"/>
      <c r="D14" s="249"/>
      <c r="E14" s="247"/>
      <c r="F14" s="247"/>
      <c r="G14" s="122"/>
      <c r="H14" s="253"/>
      <c r="I14" s="262"/>
      <c r="J14" s="262"/>
      <c r="K14" s="265"/>
      <c r="L14" s="268"/>
      <c r="M14" s="262"/>
      <c r="N14" s="270"/>
      <c r="O14" s="271"/>
      <c r="P14" s="248"/>
      <c r="Q14" s="248"/>
    </row>
    <row r="15" spans="1:17" ht="21.75" customHeight="1" x14ac:dyDescent="0.3">
      <c r="A15" s="118"/>
      <c r="B15" s="246">
        <v>3</v>
      </c>
      <c r="C15" s="247"/>
      <c r="D15" s="249"/>
      <c r="E15" s="247"/>
      <c r="F15" s="247"/>
      <c r="G15" s="122"/>
      <c r="H15" s="253"/>
      <c r="I15" s="260"/>
      <c r="J15" s="260"/>
      <c r="K15" s="263"/>
      <c r="L15" s="266"/>
      <c r="M15" s="260"/>
      <c r="N15" s="270">
        <f t="shared" ref="N15" si="1">IF((J15+M15)&lt;=100%,(J15+M15),"LA SUMA DE CUMPLIMIENTO DEBE SER IGUAL O MENOR QUE 100%")</f>
        <v>0</v>
      </c>
      <c r="O15" s="271">
        <f>H15*N15/100%</f>
        <v>0</v>
      </c>
      <c r="P15" s="248"/>
      <c r="Q15" s="248"/>
    </row>
    <row r="16" spans="1:17" ht="21.75" customHeight="1" x14ac:dyDescent="0.3">
      <c r="A16" s="118"/>
      <c r="B16" s="246"/>
      <c r="C16" s="247"/>
      <c r="D16" s="249"/>
      <c r="E16" s="247"/>
      <c r="F16" s="247"/>
      <c r="G16" s="122"/>
      <c r="H16" s="253"/>
      <c r="I16" s="261"/>
      <c r="J16" s="261"/>
      <c r="K16" s="264"/>
      <c r="L16" s="267"/>
      <c r="M16" s="261"/>
      <c r="N16" s="270"/>
      <c r="O16" s="271"/>
      <c r="P16" s="248"/>
      <c r="Q16" s="248"/>
    </row>
    <row r="17" spans="1:17" ht="21.75" customHeight="1" x14ac:dyDescent="0.3">
      <c r="A17" s="118"/>
      <c r="B17" s="246"/>
      <c r="C17" s="247"/>
      <c r="D17" s="249"/>
      <c r="E17" s="247"/>
      <c r="F17" s="247"/>
      <c r="G17" s="122"/>
      <c r="H17" s="253"/>
      <c r="I17" s="261"/>
      <c r="J17" s="261"/>
      <c r="K17" s="264"/>
      <c r="L17" s="267"/>
      <c r="M17" s="261"/>
      <c r="N17" s="270"/>
      <c r="O17" s="271"/>
      <c r="P17" s="248"/>
      <c r="Q17" s="248"/>
    </row>
    <row r="18" spans="1:17" ht="21.75" customHeight="1" x14ac:dyDescent="0.3">
      <c r="A18" s="118"/>
      <c r="B18" s="246"/>
      <c r="C18" s="247"/>
      <c r="D18" s="249"/>
      <c r="E18" s="247"/>
      <c r="F18" s="247"/>
      <c r="G18" s="122"/>
      <c r="H18" s="253"/>
      <c r="I18" s="261"/>
      <c r="J18" s="261"/>
      <c r="K18" s="264"/>
      <c r="L18" s="267"/>
      <c r="M18" s="261"/>
      <c r="N18" s="270"/>
      <c r="O18" s="271"/>
      <c r="P18" s="248"/>
      <c r="Q18" s="248"/>
    </row>
    <row r="19" spans="1:17" ht="21.75" customHeight="1" x14ac:dyDescent="0.3">
      <c r="A19" s="118"/>
      <c r="B19" s="246"/>
      <c r="C19" s="247"/>
      <c r="D19" s="249"/>
      <c r="E19" s="247"/>
      <c r="F19" s="247"/>
      <c r="G19" s="122"/>
      <c r="H19" s="253"/>
      <c r="I19" s="262"/>
      <c r="J19" s="262"/>
      <c r="K19" s="265"/>
      <c r="L19" s="268"/>
      <c r="M19" s="262"/>
      <c r="N19" s="270"/>
      <c r="O19" s="271"/>
      <c r="P19" s="248"/>
      <c r="Q19" s="248"/>
    </row>
    <row r="20" spans="1:17" ht="21.75" customHeight="1" x14ac:dyDescent="0.3">
      <c r="A20" s="118"/>
      <c r="B20" s="246">
        <v>4</v>
      </c>
      <c r="C20" s="247"/>
      <c r="D20" s="249"/>
      <c r="E20" s="247"/>
      <c r="F20" s="247"/>
      <c r="G20" s="122"/>
      <c r="H20" s="253"/>
      <c r="I20" s="260"/>
      <c r="J20" s="260"/>
      <c r="K20" s="263"/>
      <c r="L20" s="266"/>
      <c r="M20" s="260"/>
      <c r="N20" s="270">
        <f>IF((J20+M20)&lt;=100%,(J20+M20),"LA SUMA DE CUMPLIMIENTO DEBE SER IGUAL O MENOR QUE 100%")</f>
        <v>0</v>
      </c>
      <c r="O20" s="271">
        <f>H20*N20/100%</f>
        <v>0</v>
      </c>
      <c r="P20" s="248"/>
      <c r="Q20" s="248"/>
    </row>
    <row r="21" spans="1:17" ht="21.75" customHeight="1" x14ac:dyDescent="0.3">
      <c r="A21" s="118"/>
      <c r="B21" s="246"/>
      <c r="C21" s="247"/>
      <c r="D21" s="249"/>
      <c r="E21" s="247"/>
      <c r="F21" s="247"/>
      <c r="G21" s="122"/>
      <c r="H21" s="253"/>
      <c r="I21" s="261"/>
      <c r="J21" s="261"/>
      <c r="K21" s="264"/>
      <c r="L21" s="267"/>
      <c r="M21" s="261"/>
      <c r="N21" s="270"/>
      <c r="O21" s="271"/>
      <c r="P21" s="248"/>
      <c r="Q21" s="248"/>
    </row>
    <row r="22" spans="1:17" ht="21.75" customHeight="1" x14ac:dyDescent="0.3">
      <c r="A22" s="118"/>
      <c r="B22" s="246"/>
      <c r="C22" s="247"/>
      <c r="D22" s="249"/>
      <c r="E22" s="247"/>
      <c r="F22" s="247"/>
      <c r="G22" s="122"/>
      <c r="H22" s="253"/>
      <c r="I22" s="261"/>
      <c r="J22" s="261"/>
      <c r="K22" s="264"/>
      <c r="L22" s="267"/>
      <c r="M22" s="261"/>
      <c r="N22" s="270"/>
      <c r="O22" s="271"/>
      <c r="P22" s="248"/>
      <c r="Q22" s="248"/>
    </row>
    <row r="23" spans="1:17" ht="21.75" customHeight="1" x14ac:dyDescent="0.3">
      <c r="A23" s="118"/>
      <c r="B23" s="246"/>
      <c r="C23" s="247"/>
      <c r="D23" s="249"/>
      <c r="E23" s="247"/>
      <c r="F23" s="247"/>
      <c r="G23" s="122"/>
      <c r="H23" s="253"/>
      <c r="I23" s="261"/>
      <c r="J23" s="261"/>
      <c r="K23" s="264"/>
      <c r="L23" s="267"/>
      <c r="M23" s="261"/>
      <c r="N23" s="270"/>
      <c r="O23" s="271"/>
      <c r="P23" s="248"/>
      <c r="Q23" s="248"/>
    </row>
    <row r="24" spans="1:17" ht="21.75" customHeight="1" x14ac:dyDescent="0.3">
      <c r="A24" s="118"/>
      <c r="B24" s="246"/>
      <c r="C24" s="247"/>
      <c r="D24" s="249"/>
      <c r="E24" s="247"/>
      <c r="F24" s="247"/>
      <c r="G24" s="122"/>
      <c r="H24" s="253"/>
      <c r="I24" s="262"/>
      <c r="J24" s="262"/>
      <c r="K24" s="265"/>
      <c r="L24" s="268"/>
      <c r="M24" s="262"/>
      <c r="N24" s="270"/>
      <c r="O24" s="271"/>
      <c r="P24" s="248"/>
      <c r="Q24" s="248"/>
    </row>
    <row r="25" spans="1:17" ht="21.75" customHeight="1" x14ac:dyDescent="0.3">
      <c r="A25" s="118"/>
      <c r="B25" s="246">
        <v>5</v>
      </c>
      <c r="C25" s="247"/>
      <c r="D25" s="249"/>
      <c r="E25" s="247"/>
      <c r="F25" s="247"/>
      <c r="G25" s="122"/>
      <c r="H25" s="253"/>
      <c r="I25" s="259"/>
      <c r="J25" s="269"/>
      <c r="K25" s="247"/>
      <c r="L25" s="269"/>
      <c r="M25" s="259"/>
      <c r="N25" s="270">
        <f t="shared" ref="N25" si="2">IF((J25+M25)&lt;=100%,(J25+M25),"LA SUMA DE CUMPLIMIENTO DEBE SER IGUAL O MENOR QUE 100%")</f>
        <v>0</v>
      </c>
      <c r="O25" s="271">
        <f>H25*N25/100%</f>
        <v>0</v>
      </c>
      <c r="P25" s="248"/>
      <c r="Q25" s="248"/>
    </row>
    <row r="26" spans="1:17" ht="21.75" customHeight="1" x14ac:dyDescent="0.3">
      <c r="A26" s="118"/>
      <c r="B26" s="246"/>
      <c r="C26" s="247"/>
      <c r="D26" s="249"/>
      <c r="E26" s="247"/>
      <c r="F26" s="247"/>
      <c r="G26" s="122"/>
      <c r="H26" s="253"/>
      <c r="I26" s="248"/>
      <c r="J26" s="269"/>
      <c r="K26" s="247"/>
      <c r="L26" s="269"/>
      <c r="M26" s="248"/>
      <c r="N26" s="270"/>
      <c r="O26" s="271"/>
      <c r="P26" s="248"/>
      <c r="Q26" s="248"/>
    </row>
    <row r="27" spans="1:17" ht="21.75" customHeight="1" x14ac:dyDescent="0.3">
      <c r="A27" s="118"/>
      <c r="B27" s="246"/>
      <c r="C27" s="247"/>
      <c r="D27" s="249"/>
      <c r="E27" s="247"/>
      <c r="F27" s="247"/>
      <c r="G27" s="122"/>
      <c r="H27" s="253"/>
      <c r="I27" s="248"/>
      <c r="J27" s="269"/>
      <c r="K27" s="247"/>
      <c r="L27" s="269"/>
      <c r="M27" s="248"/>
      <c r="N27" s="270"/>
      <c r="O27" s="271"/>
      <c r="P27" s="248"/>
      <c r="Q27" s="248"/>
    </row>
    <row r="28" spans="1:17" ht="21.75" customHeight="1" x14ac:dyDescent="0.3">
      <c r="A28" s="118"/>
      <c r="B28" s="246"/>
      <c r="C28" s="247"/>
      <c r="D28" s="249"/>
      <c r="E28" s="247"/>
      <c r="F28" s="247"/>
      <c r="G28" s="122"/>
      <c r="H28" s="253"/>
      <c r="I28" s="248"/>
      <c r="J28" s="269"/>
      <c r="K28" s="247"/>
      <c r="L28" s="269"/>
      <c r="M28" s="248"/>
      <c r="N28" s="270"/>
      <c r="O28" s="271"/>
      <c r="P28" s="248"/>
      <c r="Q28" s="248"/>
    </row>
    <row r="29" spans="1:17" ht="21.75" customHeight="1" x14ac:dyDescent="0.3">
      <c r="A29" s="118"/>
      <c r="B29" s="246"/>
      <c r="C29" s="247"/>
      <c r="D29" s="249"/>
      <c r="E29" s="247"/>
      <c r="F29" s="247"/>
      <c r="G29" s="122"/>
      <c r="H29" s="253"/>
      <c r="I29" s="248"/>
      <c r="J29" s="269"/>
      <c r="K29" s="247"/>
      <c r="L29" s="269"/>
      <c r="M29" s="248"/>
      <c r="N29" s="270"/>
      <c r="O29" s="271"/>
      <c r="P29" s="248"/>
      <c r="Q29" s="248"/>
    </row>
    <row r="30" spans="1:17" ht="27" customHeight="1" x14ac:dyDescent="0.3">
      <c r="A30" s="118"/>
      <c r="B30" s="123" t="s">
        <v>48</v>
      </c>
      <c r="C30" s="123"/>
      <c r="D30" s="123"/>
      <c r="E30" s="124"/>
      <c r="F30" s="124"/>
      <c r="G30" s="124"/>
      <c r="H30" s="125">
        <f>IF(SUM(H5:H29)&gt;100%,"supera el 100%",SUM(H5:H29))</f>
        <v>0</v>
      </c>
      <c r="I30" s="126"/>
      <c r="J30" s="126"/>
      <c r="K30" s="125"/>
      <c r="L30" s="125"/>
      <c r="M30" s="126"/>
      <c r="N30" s="125"/>
      <c r="O30" s="127">
        <f>SUM(O5:O29)</f>
        <v>0</v>
      </c>
      <c r="P30" s="128"/>
      <c r="Q30" s="128"/>
    </row>
    <row r="31" spans="1:17" ht="27" customHeight="1" x14ac:dyDescent="0.3">
      <c r="A31" s="118"/>
      <c r="B31" s="258" t="s">
        <v>297</v>
      </c>
      <c r="C31" s="258"/>
      <c r="D31" s="258"/>
      <c r="E31" s="258"/>
      <c r="F31" s="258"/>
      <c r="G31" s="258"/>
      <c r="H31" s="258"/>
      <c r="I31" s="258"/>
      <c r="J31" s="258"/>
      <c r="K31" s="258"/>
      <c r="L31" s="258"/>
      <c r="M31" s="258"/>
      <c r="N31" s="258"/>
      <c r="O31" s="129">
        <v>0</v>
      </c>
      <c r="P31" s="130"/>
      <c r="Q31" s="131"/>
    </row>
    <row r="32" spans="1:17" ht="42" customHeight="1" x14ac:dyDescent="0.3">
      <c r="A32" s="118"/>
      <c r="B32" s="132"/>
      <c r="C32" s="133"/>
      <c r="D32" s="133"/>
      <c r="E32" s="133"/>
      <c r="F32" s="133"/>
      <c r="G32" s="133"/>
      <c r="H32" s="133"/>
      <c r="I32" s="133"/>
      <c r="J32" s="133"/>
      <c r="K32" s="133"/>
      <c r="L32" s="134"/>
      <c r="M32" s="134"/>
      <c r="N32" s="134"/>
      <c r="O32" s="135">
        <f>IF((O30+O31)&lt;=105%,(O30+O31),"LA SUMA NO DEBE SUPERAR 105%")</f>
        <v>0</v>
      </c>
      <c r="P32" s="136"/>
      <c r="Q32" s="137"/>
    </row>
    <row r="33" spans="1:17" ht="9.75" customHeight="1" x14ac:dyDescent="0.3">
      <c r="A33" s="118"/>
      <c r="B33" s="138"/>
      <c r="C33" s="139"/>
      <c r="D33" s="140"/>
      <c r="E33" s="140"/>
      <c r="F33" s="139"/>
      <c r="G33" s="139"/>
      <c r="H33" s="140"/>
      <c r="I33" s="140"/>
      <c r="J33" s="140"/>
      <c r="K33" s="140"/>
      <c r="L33" s="140"/>
      <c r="M33" s="140"/>
      <c r="N33" s="140"/>
      <c r="O33" s="141"/>
      <c r="P33" s="140"/>
      <c r="Q33" s="142"/>
    </row>
    <row r="34" spans="1:17" ht="48.75" customHeight="1" x14ac:dyDescent="0.3">
      <c r="A34" s="118"/>
      <c r="B34" s="138"/>
      <c r="C34" s="139" t="s">
        <v>298</v>
      </c>
      <c r="D34" s="256"/>
      <c r="E34" s="256"/>
      <c r="F34" s="140"/>
      <c r="G34" s="254"/>
      <c r="H34" s="254"/>
      <c r="I34" s="254"/>
      <c r="J34" s="136"/>
      <c r="K34" s="254"/>
      <c r="L34" s="254"/>
      <c r="M34" s="254"/>
      <c r="N34" s="254"/>
      <c r="O34" s="143"/>
      <c r="P34" s="144"/>
      <c r="Q34" s="145"/>
    </row>
    <row r="35" spans="1:17" ht="48" customHeight="1" x14ac:dyDescent="0.3">
      <c r="A35" s="118"/>
      <c r="B35" s="138"/>
      <c r="C35" s="139" t="s">
        <v>299</v>
      </c>
      <c r="D35" s="257"/>
      <c r="E35" s="257"/>
      <c r="F35" s="140"/>
      <c r="G35" s="255" t="s">
        <v>207</v>
      </c>
      <c r="H35" s="255"/>
      <c r="I35" s="255"/>
      <c r="J35" s="136"/>
      <c r="K35" s="255" t="s">
        <v>200</v>
      </c>
      <c r="L35" s="255"/>
      <c r="M35" s="255"/>
      <c r="N35" s="255"/>
      <c r="O35" s="146"/>
      <c r="P35" s="147"/>
      <c r="Q35" s="148"/>
    </row>
    <row r="36" spans="1:17" x14ac:dyDescent="0.3">
      <c r="A36" s="118"/>
      <c r="B36" s="149"/>
      <c r="C36" s="150"/>
      <c r="D36" s="151"/>
      <c r="E36" s="151"/>
      <c r="F36" s="151"/>
      <c r="G36" s="151"/>
      <c r="H36" s="151"/>
      <c r="I36" s="151"/>
      <c r="J36" s="151"/>
      <c r="K36" s="151"/>
      <c r="L36" s="151"/>
      <c r="M36" s="151"/>
      <c r="N36" s="151"/>
      <c r="O36" s="152"/>
      <c r="P36" s="151"/>
      <c r="Q36" s="153"/>
    </row>
    <row r="37" spans="1:17" x14ac:dyDescent="0.3">
      <c r="A37" s="118"/>
      <c r="B37" s="118"/>
      <c r="C37" s="118"/>
      <c r="D37" s="118"/>
      <c r="E37" s="118"/>
      <c r="F37" s="118"/>
      <c r="G37" s="118"/>
      <c r="H37" s="118"/>
      <c r="I37" s="118"/>
      <c r="J37" s="118"/>
      <c r="K37" s="118"/>
      <c r="L37" s="118"/>
      <c r="M37" s="118"/>
      <c r="N37" s="118"/>
      <c r="O37" s="118"/>
      <c r="P37" s="118"/>
      <c r="Q37" s="118"/>
    </row>
    <row r="38" spans="1:17" x14ac:dyDescent="0.3">
      <c r="A38" s="118"/>
      <c r="B38" s="118"/>
      <c r="C38" s="118"/>
      <c r="D38" s="118"/>
      <c r="E38" s="118"/>
      <c r="F38" s="118"/>
      <c r="G38" s="118"/>
      <c r="H38" s="118"/>
      <c r="I38" s="118"/>
      <c r="J38" s="118"/>
      <c r="K38" s="118"/>
      <c r="L38" s="118"/>
      <c r="M38" s="118"/>
      <c r="N38" s="118"/>
      <c r="O38" s="118"/>
      <c r="P38" s="118"/>
      <c r="Q38" s="118"/>
    </row>
  </sheetData>
  <mergeCells count="96">
    <mergeCell ref="B1:Q1"/>
    <mergeCell ref="O5:O9"/>
    <mergeCell ref="P15:P19"/>
    <mergeCell ref="Q15:Q19"/>
    <mergeCell ref="M15:M19"/>
    <mergeCell ref="O10:O14"/>
    <mergeCell ref="P5:P9"/>
    <mergeCell ref="Q5:Q9"/>
    <mergeCell ref="P10:P14"/>
    <mergeCell ref="Q10:Q14"/>
    <mergeCell ref="B15:B19"/>
    <mergeCell ref="C15:C19"/>
    <mergeCell ref="H10:H14"/>
    <mergeCell ref="M5:M9"/>
    <mergeCell ref="F10:F14"/>
    <mergeCell ref="N10:N14"/>
    <mergeCell ref="N5:N9"/>
    <mergeCell ref="I25:I29"/>
    <mergeCell ref="M20:M24"/>
    <mergeCell ref="I2:M3"/>
    <mergeCell ref="I5:I9"/>
    <mergeCell ref="I10:I14"/>
    <mergeCell ref="M10:M14"/>
    <mergeCell ref="I20:I24"/>
    <mergeCell ref="I15:I19"/>
    <mergeCell ref="P20:P24"/>
    <mergeCell ref="Q20:Q24"/>
    <mergeCell ref="P25:P29"/>
    <mergeCell ref="Q25:Q29"/>
    <mergeCell ref="J15:J19"/>
    <mergeCell ref="K15:K19"/>
    <mergeCell ref="L15:L19"/>
    <mergeCell ref="K25:K29"/>
    <mergeCell ref="L25:L29"/>
    <mergeCell ref="M25:M29"/>
    <mergeCell ref="N25:N29"/>
    <mergeCell ref="O15:O19"/>
    <mergeCell ref="O20:O24"/>
    <mergeCell ref="O25:O29"/>
    <mergeCell ref="N15:N19"/>
    <mergeCell ref="N20:N24"/>
    <mergeCell ref="C20:C24"/>
    <mergeCell ref="D20:D24"/>
    <mergeCell ref="E20:E24"/>
    <mergeCell ref="F20:F24"/>
    <mergeCell ref="H15:H19"/>
    <mergeCell ref="F15:F19"/>
    <mergeCell ref="E15:E19"/>
    <mergeCell ref="D15:D19"/>
    <mergeCell ref="B31:N31"/>
    <mergeCell ref="F5:F9"/>
    <mergeCell ref="H5:H9"/>
    <mergeCell ref="J5:J9"/>
    <mergeCell ref="K5:K9"/>
    <mergeCell ref="L5:L9"/>
    <mergeCell ref="H20:H24"/>
    <mergeCell ref="J20:J24"/>
    <mergeCell ref="K20:K24"/>
    <mergeCell ref="L20:L24"/>
    <mergeCell ref="J10:J14"/>
    <mergeCell ref="K10:K14"/>
    <mergeCell ref="L10:L14"/>
    <mergeCell ref="B20:B24"/>
    <mergeCell ref="B25:B29"/>
    <mergeCell ref="J25:J29"/>
    <mergeCell ref="K34:N34"/>
    <mergeCell ref="K35:N35"/>
    <mergeCell ref="D34:E34"/>
    <mergeCell ref="D35:E35"/>
    <mergeCell ref="G35:I35"/>
    <mergeCell ref="G34:I34"/>
    <mergeCell ref="C25:C29"/>
    <mergeCell ref="D25:D29"/>
    <mergeCell ref="E25:E29"/>
    <mergeCell ref="F25:F29"/>
    <mergeCell ref="H25:H29"/>
    <mergeCell ref="O3:O4"/>
    <mergeCell ref="P3:Q3"/>
    <mergeCell ref="B2:H2"/>
    <mergeCell ref="B3:B4"/>
    <mergeCell ref="E3:E4"/>
    <mergeCell ref="C3:C4"/>
    <mergeCell ref="D3:D4"/>
    <mergeCell ref="N3:N4"/>
    <mergeCell ref="N2:Q2"/>
    <mergeCell ref="G3:G4"/>
    <mergeCell ref="H3:H4"/>
    <mergeCell ref="F3:F4"/>
    <mergeCell ref="B5:B9"/>
    <mergeCell ref="C5:C9"/>
    <mergeCell ref="D5:D9"/>
    <mergeCell ref="E5:E9"/>
    <mergeCell ref="B10:B14"/>
    <mergeCell ref="C10:C14"/>
    <mergeCell ref="D10:D14"/>
    <mergeCell ref="E10:E14"/>
  </mergeCells>
  <conditionalFormatting sqref="N5">
    <cfRule type="cellIs" dxfId="5" priority="16" operator="greaterThan">
      <formula>100</formula>
    </cfRule>
  </conditionalFormatting>
  <conditionalFormatting sqref="N10 N15 N20 N25">
    <cfRule type="cellIs" dxfId="4" priority="13" operator="greaterThan">
      <formula>100</formula>
    </cfRule>
  </conditionalFormatting>
  <conditionalFormatting sqref="H5:H9">
    <cfRule type="expression" priority="11">
      <formula>+IF($H$5&gt;40%,"ERROR")</formula>
    </cfRule>
    <cfRule type="expression" priority="12">
      <formula>IF($H$5&gt;40,"ERROR")</formula>
    </cfRule>
  </conditionalFormatting>
  <conditionalFormatting sqref="H15:H19">
    <cfRule type="expression" priority="7">
      <formula>+IF($H$5&gt;40%,"ERROR")</formula>
    </cfRule>
    <cfRule type="expression" priority="8">
      <formula>IF($H$5&gt;40,"ERROR")</formula>
    </cfRule>
  </conditionalFormatting>
  <conditionalFormatting sqref="H20:H24">
    <cfRule type="expression" priority="5">
      <formula>+IF($H$5&gt;40%,"ERROR")</formula>
    </cfRule>
    <cfRule type="expression" priority="6">
      <formula>IF($H$5&gt;40,"ERROR")</formula>
    </cfRule>
  </conditionalFormatting>
  <conditionalFormatting sqref="H25:H29">
    <cfRule type="expression" priority="3">
      <formula>+IF($H$5&gt;40%,"ERROR")</formula>
    </cfRule>
    <cfRule type="expression" priority="4">
      <formula>IF($H$5&gt;40,"ERROR")</formula>
    </cfRule>
  </conditionalFormatting>
  <conditionalFormatting sqref="H10:H14">
    <cfRule type="expression" priority="1">
      <formula>+IF($H$5&gt;40%,"ERROR")</formula>
    </cfRule>
    <cfRule type="expression" priority="2">
      <formula>IF($H$5&gt;40,"ERROR")</formula>
    </cfRule>
  </conditionalFormatting>
  <dataValidations disablePrompts="1" count="2">
    <dataValidation type="whole" allowBlank="1" showInputMessage="1" showErrorMessage="1" sqref="E5:E22">
      <formula1>0</formula1>
      <formula2>10000</formula2>
    </dataValidation>
    <dataValidation type="decimal" allowBlank="1" showInputMessage="1" showErrorMessage="1" errorTitle="error" error="La asignación del peso porcentual por cada compromiso no podra ser mayor de cuarenta por ciento (40%) ni menor a diez por ciento (10%)" sqref="H5:H29">
      <formula1>0.1</formula1>
      <formula2>0.4</formula2>
    </dataValidation>
  </dataValidations>
  <printOptions horizontalCentered="1" verticalCentered="1"/>
  <pageMargins left="0.23622047244094491" right="0.23622047244094491" top="0.74803149606299213" bottom="0.74803149606299213" header="0.31496062992125984" footer="0.31496062992125984"/>
  <pageSetup scale="47" fitToHeight="0" orientation="landscape" r:id="rId1"/>
  <headerFooter>
    <oddFooter>&amp;L&amp;"Arial,Normal"&amp;9F. Versión 10
Fecha: 2024-06-26&amp;C&amp;"Arial,Normal"&amp;9Si este documento se encuentra impreso no se garantiza su vigencia.            
La versión vigente reposa en el Sistema Integrado de Planeación y Gestión (Intranet).&amp;R&amp;"Arial,Normal"&amp;9 1</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Data!$B$3:$B$6</xm:f>
          </x14:formula1>
          <xm:sqref>C5:C29</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S39"/>
  <sheetViews>
    <sheetView zoomScale="80" zoomScaleNormal="80" zoomScalePageLayoutView="80" workbookViewId="0">
      <selection activeCell="D11" sqref="D11"/>
    </sheetView>
  </sheetViews>
  <sheetFormatPr baseColWidth="10" defaultColWidth="10.81640625" defaultRowHeight="14" x14ac:dyDescent="0.3"/>
  <cols>
    <col min="1" max="1" width="7" style="1" customWidth="1"/>
    <col min="2" max="2" width="22.453125" style="1" customWidth="1"/>
    <col min="3" max="3" width="36.7265625" style="1" customWidth="1"/>
    <col min="4" max="4" width="45.26953125" style="1" customWidth="1"/>
    <col min="5" max="5" width="22.7265625" style="1" customWidth="1"/>
    <col min="6" max="6" width="29.7265625" style="1" customWidth="1"/>
    <col min="7" max="7" width="15.1796875" style="1" customWidth="1"/>
    <col min="8" max="8" width="14.453125" style="1" customWidth="1"/>
    <col min="9" max="9" width="12.7265625" style="1" customWidth="1"/>
    <col min="10" max="10" width="13" style="1" customWidth="1"/>
    <col min="11" max="11" width="11.26953125" style="1" customWidth="1"/>
    <col min="12" max="13" width="15.453125" style="1" customWidth="1"/>
    <col min="14" max="14" width="45.7265625" style="1" customWidth="1"/>
    <col min="15" max="18" width="35.7265625" style="1" customWidth="1"/>
    <col min="19" max="16384" width="10.81640625" style="1"/>
  </cols>
  <sheetData>
    <row r="2" spans="1:19" x14ac:dyDescent="0.3">
      <c r="B2" s="222" t="s">
        <v>63</v>
      </c>
      <c r="C2" s="222"/>
      <c r="D2" s="222"/>
      <c r="E2" s="222"/>
      <c r="F2" s="296"/>
      <c r="G2" s="296"/>
      <c r="H2" s="296"/>
      <c r="I2" s="296"/>
      <c r="J2" s="296"/>
      <c r="K2" s="296"/>
      <c r="L2" s="296"/>
      <c r="M2" s="296"/>
      <c r="N2" s="296"/>
      <c r="O2" s="296"/>
      <c r="P2" s="296"/>
      <c r="Q2" s="296"/>
      <c r="R2" s="296"/>
    </row>
    <row r="3" spans="1:19" x14ac:dyDescent="0.3">
      <c r="B3" s="232" t="s">
        <v>1</v>
      </c>
      <c r="C3" s="232"/>
      <c r="D3" s="232"/>
      <c r="E3" s="232"/>
      <c r="F3" s="34"/>
      <c r="G3" s="34"/>
      <c r="H3" s="34"/>
      <c r="I3" s="34"/>
      <c r="J3" s="34"/>
      <c r="K3" s="34"/>
      <c r="L3" s="34"/>
      <c r="M3" s="34"/>
      <c r="N3" s="34"/>
      <c r="O3" s="34"/>
      <c r="P3" s="34"/>
      <c r="Q3" s="34"/>
      <c r="R3" s="34"/>
      <c r="S3" s="20"/>
    </row>
    <row r="4" spans="1:19" ht="27" customHeight="1" x14ac:dyDescent="0.3">
      <c r="C4" s="2" t="s">
        <v>2</v>
      </c>
      <c r="D4" s="5" t="str">
        <f>'Concertacion '!D4</f>
        <v xml:space="preserve">Departamento Administrativo de la Funcion Publica </v>
      </c>
      <c r="F4" s="20"/>
    </row>
    <row r="5" spans="1:19" x14ac:dyDescent="0.3">
      <c r="C5" s="2" t="s">
        <v>4</v>
      </c>
      <c r="D5" s="5" t="str">
        <f>'Concertacion '!D5</f>
        <v xml:space="preserve">Direccion de Empleo Publico </v>
      </c>
      <c r="F5" s="20"/>
    </row>
    <row r="6" spans="1:19" x14ac:dyDescent="0.3">
      <c r="C6" s="4" t="s">
        <v>6</v>
      </c>
      <c r="D6" s="5" t="str">
        <f>'Concertacion '!D6</f>
        <v>Alex Rios</v>
      </c>
      <c r="F6" s="20"/>
    </row>
    <row r="7" spans="1:19" x14ac:dyDescent="0.3">
      <c r="C7" s="4" t="s">
        <v>8</v>
      </c>
      <c r="D7" s="5" t="str">
        <f>'Concertacion '!D7</f>
        <v>Daniel Gomez</v>
      </c>
      <c r="F7" s="20"/>
    </row>
    <row r="8" spans="1:19" x14ac:dyDescent="0.3">
      <c r="C8" s="4" t="s">
        <v>64</v>
      </c>
      <c r="D8" s="6">
        <v>41715</v>
      </c>
      <c r="F8" s="21"/>
    </row>
    <row r="9" spans="1:19" x14ac:dyDescent="0.3">
      <c r="C9" s="226" t="s">
        <v>65</v>
      </c>
      <c r="D9" s="5" t="s">
        <v>66</v>
      </c>
      <c r="F9" s="20"/>
      <c r="G9" s="7"/>
    </row>
    <row r="10" spans="1:19" x14ac:dyDescent="0.3">
      <c r="C10" s="226"/>
      <c r="D10" s="5" t="s">
        <v>13</v>
      </c>
      <c r="F10" s="20"/>
    </row>
    <row r="11" spans="1:19" x14ac:dyDescent="0.3">
      <c r="C11" s="2" t="s">
        <v>67</v>
      </c>
      <c r="D11" s="5" t="s">
        <v>66</v>
      </c>
      <c r="F11" s="20"/>
    </row>
    <row r="12" spans="1:19" x14ac:dyDescent="0.3">
      <c r="C12" s="2"/>
      <c r="D12" s="5" t="s">
        <v>68</v>
      </c>
      <c r="F12" s="20"/>
    </row>
    <row r="13" spans="1:19" x14ac:dyDescent="0.3">
      <c r="D13" s="29"/>
      <c r="E13" s="20"/>
      <c r="F13" s="20"/>
    </row>
    <row r="14" spans="1:19" ht="14.5" thickBot="1" x14ac:dyDescent="0.35"/>
    <row r="15" spans="1:19" ht="14.5" thickBot="1" x14ac:dyDescent="0.35">
      <c r="A15" s="297" t="s">
        <v>14</v>
      </c>
      <c r="B15" s="298"/>
      <c r="C15" s="298"/>
      <c r="D15" s="298"/>
      <c r="E15" s="298"/>
      <c r="F15" s="298"/>
      <c r="G15" s="298"/>
      <c r="H15" s="299" t="s">
        <v>69</v>
      </c>
      <c r="I15" s="282"/>
      <c r="J15" s="282"/>
      <c r="K15" s="282"/>
      <c r="L15" s="282"/>
      <c r="M15" s="282"/>
      <c r="N15" s="282"/>
      <c r="O15" s="282"/>
      <c r="P15" s="282"/>
      <c r="Q15" s="282"/>
      <c r="R15" s="283"/>
    </row>
    <row r="16" spans="1:19" ht="28.5" customHeight="1" x14ac:dyDescent="0.3">
      <c r="A16" s="57" t="s">
        <v>17</v>
      </c>
      <c r="B16" s="57" t="s">
        <v>18</v>
      </c>
      <c r="C16" s="61" t="s">
        <v>19</v>
      </c>
      <c r="D16" s="57" t="s">
        <v>20</v>
      </c>
      <c r="E16" s="57" t="s">
        <v>70</v>
      </c>
      <c r="F16" s="57" t="s">
        <v>22</v>
      </c>
      <c r="G16" s="36" t="s">
        <v>23</v>
      </c>
      <c r="H16" s="300" t="s">
        <v>71</v>
      </c>
      <c r="I16" s="301"/>
      <c r="J16" s="301"/>
      <c r="K16" s="302"/>
      <c r="L16" s="57" t="s">
        <v>72</v>
      </c>
      <c r="M16" s="303" t="s">
        <v>73</v>
      </c>
      <c r="N16" s="305" t="s">
        <v>74</v>
      </c>
      <c r="O16" s="307" t="s">
        <v>75</v>
      </c>
      <c r="P16" s="308"/>
      <c r="Q16" s="300" t="s">
        <v>16</v>
      </c>
      <c r="R16" s="302"/>
    </row>
    <row r="17" spans="1:18" ht="30" customHeight="1" x14ac:dyDescent="0.3">
      <c r="A17" s="230" t="s">
        <v>26</v>
      </c>
      <c r="B17" s="231">
        <v>0.3</v>
      </c>
      <c r="C17" s="209" t="s">
        <v>27</v>
      </c>
      <c r="D17" s="10" t="s">
        <v>28</v>
      </c>
      <c r="E17" s="209">
        <v>4</v>
      </c>
      <c r="F17" s="209" t="s">
        <v>29</v>
      </c>
      <c r="G17" s="223" t="s">
        <v>30</v>
      </c>
      <c r="H17" s="54" t="s">
        <v>59</v>
      </c>
      <c r="I17" s="54" t="s">
        <v>60</v>
      </c>
      <c r="J17" s="54" t="s">
        <v>61</v>
      </c>
      <c r="K17" s="54" t="s">
        <v>76</v>
      </c>
      <c r="L17" s="9" t="s">
        <v>62</v>
      </c>
      <c r="M17" s="304"/>
      <c r="N17" s="306"/>
      <c r="O17" s="22" t="s">
        <v>77</v>
      </c>
      <c r="P17" s="22" t="s">
        <v>58</v>
      </c>
      <c r="Q17" s="22" t="s">
        <v>24</v>
      </c>
      <c r="R17" s="55" t="s">
        <v>25</v>
      </c>
    </row>
    <row r="18" spans="1:18" ht="45" customHeight="1" x14ac:dyDescent="0.3">
      <c r="A18" s="230"/>
      <c r="B18" s="230"/>
      <c r="C18" s="210"/>
      <c r="D18" s="11" t="s">
        <v>31</v>
      </c>
      <c r="E18" s="210"/>
      <c r="F18" s="210"/>
      <c r="G18" s="223"/>
      <c r="H18" s="293">
        <v>0.25</v>
      </c>
      <c r="I18" s="284">
        <f>1/E17</f>
        <v>0.25</v>
      </c>
      <c r="J18" s="284"/>
      <c r="K18" s="284"/>
      <c r="L18" s="290">
        <f>SUM(H18:K18)</f>
        <v>0.5</v>
      </c>
      <c r="M18" s="290">
        <f>2*B17/E17</f>
        <v>0.15</v>
      </c>
      <c r="N18" s="287" t="s">
        <v>78</v>
      </c>
      <c r="O18" s="287" t="s">
        <v>79</v>
      </c>
      <c r="P18" s="209" t="s">
        <v>80</v>
      </c>
      <c r="Q18" s="287" t="s">
        <v>81</v>
      </c>
      <c r="R18" s="209"/>
    </row>
    <row r="19" spans="1:18" ht="35.25" customHeight="1" x14ac:dyDescent="0.3">
      <c r="A19" s="230"/>
      <c r="B19" s="230"/>
      <c r="C19" s="210"/>
      <c r="D19" s="11" t="s">
        <v>32</v>
      </c>
      <c r="E19" s="210"/>
      <c r="F19" s="210"/>
      <c r="G19" s="223"/>
      <c r="H19" s="294"/>
      <c r="I19" s="285"/>
      <c r="J19" s="285"/>
      <c r="K19" s="285"/>
      <c r="L19" s="291"/>
      <c r="M19" s="291"/>
      <c r="N19" s="288"/>
      <c r="O19" s="288"/>
      <c r="P19" s="210"/>
      <c r="Q19" s="288"/>
      <c r="R19" s="210"/>
    </row>
    <row r="20" spans="1:18" ht="39.75" customHeight="1" x14ac:dyDescent="0.3">
      <c r="A20" s="230"/>
      <c r="B20" s="230"/>
      <c r="C20" s="211"/>
      <c r="D20" s="11" t="s">
        <v>33</v>
      </c>
      <c r="E20" s="211"/>
      <c r="F20" s="211"/>
      <c r="G20" s="223"/>
      <c r="H20" s="295"/>
      <c r="I20" s="286"/>
      <c r="J20" s="286"/>
      <c r="K20" s="286"/>
      <c r="L20" s="292"/>
      <c r="M20" s="292"/>
      <c r="N20" s="289"/>
      <c r="O20" s="289"/>
      <c r="P20" s="211"/>
      <c r="Q20" s="289"/>
      <c r="R20" s="211"/>
    </row>
    <row r="21" spans="1:18" ht="56.25" customHeight="1" x14ac:dyDescent="0.3">
      <c r="A21" s="219" t="s">
        <v>34</v>
      </c>
      <c r="B21" s="216">
        <v>0.4</v>
      </c>
      <c r="C21" s="209" t="s">
        <v>35</v>
      </c>
      <c r="D21" s="11" t="s">
        <v>82</v>
      </c>
      <c r="E21" s="209">
        <v>20</v>
      </c>
      <c r="F21" s="209" t="s">
        <v>37</v>
      </c>
      <c r="G21" s="209" t="s">
        <v>83</v>
      </c>
      <c r="H21" s="284">
        <v>0.08</v>
      </c>
      <c r="I21" s="284">
        <f>7/E21</f>
        <v>0.35</v>
      </c>
      <c r="J21" s="275"/>
      <c r="K21" s="209"/>
      <c r="L21" s="275">
        <f>+H21+I21+J21+K21</f>
        <v>0.43</v>
      </c>
      <c r="M21" s="275">
        <f>9*B21/E21</f>
        <v>0.18</v>
      </c>
      <c r="N21" s="209"/>
      <c r="O21" s="209"/>
      <c r="P21" s="209"/>
      <c r="Q21" s="209"/>
      <c r="R21" s="213"/>
    </row>
    <row r="22" spans="1:18" ht="47.25" customHeight="1" x14ac:dyDescent="0.3">
      <c r="A22" s="220"/>
      <c r="B22" s="217"/>
      <c r="C22" s="210"/>
      <c r="D22" s="11" t="s">
        <v>39</v>
      </c>
      <c r="E22" s="210"/>
      <c r="F22" s="210"/>
      <c r="G22" s="210"/>
      <c r="H22" s="285"/>
      <c r="I22" s="285"/>
      <c r="J22" s="210"/>
      <c r="K22" s="210"/>
      <c r="L22" s="276"/>
      <c r="M22" s="276"/>
      <c r="N22" s="210"/>
      <c r="O22" s="210"/>
      <c r="P22" s="210"/>
      <c r="Q22" s="210"/>
      <c r="R22" s="214"/>
    </row>
    <row r="23" spans="1:18" ht="57" customHeight="1" x14ac:dyDescent="0.3">
      <c r="A23" s="221"/>
      <c r="B23" s="218"/>
      <c r="C23" s="211"/>
      <c r="D23" s="11" t="s">
        <v>41</v>
      </c>
      <c r="E23" s="210"/>
      <c r="F23" s="211"/>
      <c r="G23" s="211"/>
      <c r="H23" s="286"/>
      <c r="I23" s="286"/>
      <c r="J23" s="211"/>
      <c r="K23" s="211"/>
      <c r="L23" s="277"/>
      <c r="M23" s="277"/>
      <c r="N23" s="211"/>
      <c r="O23" s="211"/>
      <c r="P23" s="211"/>
      <c r="Q23" s="211"/>
      <c r="R23" s="215"/>
    </row>
    <row r="24" spans="1:18" ht="55.5" customHeight="1" x14ac:dyDescent="0.3">
      <c r="A24" s="219" t="s">
        <v>43</v>
      </c>
      <c r="B24" s="216">
        <v>0.3</v>
      </c>
      <c r="C24" s="209" t="s">
        <v>44</v>
      </c>
      <c r="D24" s="11" t="s">
        <v>45</v>
      </c>
      <c r="E24" s="209">
        <v>15</v>
      </c>
      <c r="F24" s="209" t="s">
        <v>29</v>
      </c>
      <c r="G24" s="209" t="s">
        <v>42</v>
      </c>
      <c r="H24" s="284">
        <v>0.1</v>
      </c>
      <c r="I24" s="284">
        <f>5/E24</f>
        <v>0.33333333333333331</v>
      </c>
      <c r="J24" s="209"/>
      <c r="K24" s="209"/>
      <c r="L24" s="275">
        <f>+H24+I24+J24+K24</f>
        <v>0.43333333333333335</v>
      </c>
      <c r="M24" s="275">
        <f>8*B24/E24</f>
        <v>0.16</v>
      </c>
      <c r="N24" s="209"/>
      <c r="O24" s="209"/>
      <c r="P24" s="209"/>
      <c r="Q24" s="209"/>
      <c r="R24" s="209"/>
    </row>
    <row r="25" spans="1:18" ht="39.75" customHeight="1" x14ac:dyDescent="0.3">
      <c r="A25" s="220"/>
      <c r="B25" s="217"/>
      <c r="C25" s="210"/>
      <c r="D25" s="11" t="s">
        <v>46</v>
      </c>
      <c r="E25" s="210"/>
      <c r="F25" s="210"/>
      <c r="G25" s="210"/>
      <c r="H25" s="285"/>
      <c r="I25" s="285"/>
      <c r="J25" s="210"/>
      <c r="K25" s="210"/>
      <c r="L25" s="276"/>
      <c r="M25" s="276"/>
      <c r="N25" s="210"/>
      <c r="O25" s="210"/>
      <c r="P25" s="210"/>
      <c r="Q25" s="210"/>
      <c r="R25" s="210"/>
    </row>
    <row r="26" spans="1:18" ht="39" customHeight="1" x14ac:dyDescent="0.3">
      <c r="A26" s="221"/>
      <c r="B26" s="218"/>
      <c r="C26" s="211"/>
      <c r="D26" s="11" t="s">
        <v>47</v>
      </c>
      <c r="E26" s="211"/>
      <c r="F26" s="211"/>
      <c r="G26" s="211"/>
      <c r="H26" s="286"/>
      <c r="I26" s="286"/>
      <c r="J26" s="211"/>
      <c r="K26" s="211"/>
      <c r="L26" s="277"/>
      <c r="M26" s="277"/>
      <c r="N26" s="211"/>
      <c r="O26" s="211"/>
      <c r="P26" s="211"/>
      <c r="Q26" s="211"/>
      <c r="R26" s="211"/>
    </row>
    <row r="27" spans="1:18" ht="33.75" customHeight="1" x14ac:dyDescent="0.3">
      <c r="A27" s="55" t="s">
        <v>48</v>
      </c>
      <c r="B27" s="56">
        <f>SUM(B17:B26)</f>
        <v>1</v>
      </c>
      <c r="C27" s="56"/>
      <c r="D27" s="5"/>
      <c r="E27" s="5"/>
      <c r="F27" s="5"/>
      <c r="G27" s="11"/>
      <c r="H27" s="56">
        <f>SUM(H18:H26)</f>
        <v>0.43000000000000005</v>
      </c>
      <c r="I27" s="56">
        <f>SUM(I18:I26)</f>
        <v>0.93333333333333335</v>
      </c>
      <c r="J27" s="5"/>
      <c r="K27" s="5"/>
      <c r="L27" s="23">
        <f>SUM(L18:L26)/3</f>
        <v>0.45444444444444443</v>
      </c>
      <c r="M27" s="23">
        <f>SUM(M18:M26)</f>
        <v>0.49</v>
      </c>
      <c r="N27" s="5"/>
      <c r="O27" s="5"/>
      <c r="P27" s="5"/>
      <c r="Q27" s="5"/>
      <c r="R27" s="5"/>
    </row>
    <row r="28" spans="1:18" ht="29.25" customHeight="1" thickBot="1" x14ac:dyDescent="0.35">
      <c r="A28" s="13"/>
    </row>
    <row r="29" spans="1:18" ht="20.25" customHeight="1" x14ac:dyDescent="0.3">
      <c r="A29" s="13"/>
      <c r="D29" s="204"/>
      <c r="E29" s="205"/>
      <c r="F29" s="278"/>
      <c r="G29" s="279"/>
      <c r="H29" s="280"/>
      <c r="I29" s="24"/>
      <c r="J29" s="24"/>
      <c r="K29" s="24"/>
      <c r="L29" s="24"/>
      <c r="M29" s="24"/>
      <c r="N29" s="24"/>
      <c r="O29" s="24"/>
      <c r="P29" s="24"/>
      <c r="Q29" s="24"/>
      <c r="R29" s="24"/>
    </row>
    <row r="30" spans="1:18" ht="14.5" thickBot="1" x14ac:dyDescent="0.35">
      <c r="A30" s="13"/>
      <c r="D30" s="202" t="s">
        <v>49</v>
      </c>
      <c r="E30" s="203"/>
      <c r="F30" s="59"/>
      <c r="G30" s="203" t="s">
        <v>50</v>
      </c>
      <c r="H30" s="206"/>
      <c r="I30" s="25"/>
      <c r="J30" s="25"/>
      <c r="K30" s="25"/>
      <c r="L30" s="25"/>
      <c r="M30" s="25"/>
      <c r="N30" s="25"/>
      <c r="O30" s="25"/>
      <c r="P30" s="25"/>
      <c r="Q30" s="25"/>
      <c r="R30" s="25"/>
    </row>
    <row r="31" spans="1:18" ht="14.5" thickBot="1" x14ac:dyDescent="0.35">
      <c r="A31" s="13"/>
    </row>
    <row r="32" spans="1:18" ht="14.5" thickBot="1" x14ac:dyDescent="0.35">
      <c r="A32" s="13"/>
      <c r="B32" s="281" t="s">
        <v>84</v>
      </c>
      <c r="C32" s="282"/>
      <c r="D32" s="282"/>
      <c r="E32" s="282"/>
      <c r="F32" s="282"/>
      <c r="G32" s="282"/>
      <c r="H32" s="283"/>
      <c r="I32" s="34"/>
      <c r="J32" s="34"/>
      <c r="K32" s="34"/>
      <c r="L32" s="34"/>
      <c r="M32" s="34"/>
      <c r="N32" s="34"/>
      <c r="O32" s="34"/>
      <c r="P32" s="34"/>
      <c r="Q32" s="34"/>
      <c r="R32" s="34"/>
    </row>
    <row r="33" spans="1:18" ht="42" x14ac:dyDescent="0.3">
      <c r="A33" s="13"/>
      <c r="B33" s="14" t="s">
        <v>85</v>
      </c>
      <c r="C33" s="30" t="s">
        <v>86</v>
      </c>
      <c r="D33" s="15" t="s">
        <v>87</v>
      </c>
      <c r="E33" s="15" t="s">
        <v>88</v>
      </c>
      <c r="F33" s="15" t="s">
        <v>89</v>
      </c>
      <c r="G33" s="61" t="s">
        <v>90</v>
      </c>
      <c r="H33" s="61" t="s">
        <v>91</v>
      </c>
      <c r="I33" s="25"/>
      <c r="J33" s="25"/>
      <c r="K33" s="25"/>
      <c r="L33" s="25"/>
      <c r="M33" s="25"/>
      <c r="N33" s="25"/>
      <c r="O33" s="25"/>
      <c r="P33" s="25"/>
      <c r="Q33" s="25"/>
      <c r="R33" s="25"/>
    </row>
    <row r="34" spans="1:18" ht="84" x14ac:dyDescent="0.3">
      <c r="B34" s="26" t="s">
        <v>54</v>
      </c>
      <c r="C34" s="11" t="s">
        <v>92</v>
      </c>
      <c r="D34" s="11" t="s">
        <v>93</v>
      </c>
      <c r="E34" s="16">
        <v>41807</v>
      </c>
      <c r="F34" s="11" t="s">
        <v>94</v>
      </c>
      <c r="G34" s="20"/>
      <c r="H34" s="17"/>
      <c r="I34" s="20"/>
      <c r="J34" s="20"/>
      <c r="K34" s="20"/>
      <c r="L34" s="20"/>
      <c r="M34" s="20"/>
      <c r="N34" s="20"/>
      <c r="O34" s="20"/>
      <c r="P34" s="20"/>
      <c r="Q34" s="20"/>
      <c r="R34" s="20"/>
    </row>
    <row r="35" spans="1:18" ht="28" x14ac:dyDescent="0.3">
      <c r="B35" s="27" t="s">
        <v>95</v>
      </c>
      <c r="C35" s="31"/>
      <c r="D35" s="5"/>
      <c r="E35" s="5"/>
      <c r="F35" s="5"/>
      <c r="G35" s="5"/>
      <c r="H35" s="17"/>
      <c r="I35" s="20"/>
      <c r="J35" s="20"/>
      <c r="K35" s="20"/>
      <c r="L35" s="20"/>
      <c r="M35" s="20"/>
      <c r="N35" s="20"/>
      <c r="O35" s="20"/>
      <c r="P35" s="20"/>
      <c r="Q35" s="20"/>
      <c r="R35" s="20"/>
    </row>
    <row r="36" spans="1:18" x14ac:dyDescent="0.3">
      <c r="B36" s="28" t="s">
        <v>96</v>
      </c>
      <c r="C36" s="32"/>
      <c r="D36" s="5"/>
      <c r="E36" s="5"/>
      <c r="F36" s="5"/>
      <c r="G36" s="5"/>
      <c r="H36" s="17"/>
      <c r="I36" s="20"/>
      <c r="J36" s="20"/>
      <c r="K36" s="20"/>
      <c r="L36" s="20"/>
      <c r="M36" s="20"/>
      <c r="N36" s="20"/>
      <c r="O36" s="20"/>
      <c r="P36" s="20"/>
      <c r="Q36" s="20"/>
      <c r="R36" s="20"/>
    </row>
    <row r="37" spans="1:18" x14ac:dyDescent="0.3">
      <c r="B37" s="28" t="s">
        <v>97</v>
      </c>
      <c r="C37" s="32"/>
      <c r="D37" s="5"/>
      <c r="E37" s="5"/>
      <c r="F37" s="5"/>
      <c r="G37" s="5"/>
      <c r="H37" s="17"/>
      <c r="I37" s="20"/>
      <c r="J37" s="20"/>
      <c r="K37" s="20"/>
      <c r="L37" s="20"/>
      <c r="M37" s="20"/>
      <c r="N37" s="20"/>
      <c r="O37" s="20"/>
      <c r="P37" s="20"/>
      <c r="Q37" s="20"/>
      <c r="R37" s="20"/>
    </row>
    <row r="38" spans="1:18" ht="14.5" thickBot="1" x14ac:dyDescent="0.35">
      <c r="B38" s="58" t="s">
        <v>98</v>
      </c>
      <c r="C38" s="33"/>
      <c r="D38" s="18"/>
      <c r="E38" s="18"/>
      <c r="F38" s="18"/>
      <c r="G38" s="18"/>
      <c r="H38" s="19"/>
      <c r="I38" s="20"/>
      <c r="J38" s="20"/>
      <c r="K38" s="20"/>
      <c r="L38" s="20"/>
      <c r="M38" s="20"/>
      <c r="N38" s="20"/>
      <c r="O38" s="20"/>
      <c r="P38" s="20"/>
      <c r="Q38" s="20"/>
      <c r="R38" s="20"/>
    </row>
    <row r="39" spans="1:18" x14ac:dyDescent="0.3">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24" sqref="D24"/>
    </sheetView>
  </sheetViews>
  <sheetFormatPr baseColWidth="10" defaultColWidth="10.81640625" defaultRowHeight="14" x14ac:dyDescent="0.3"/>
  <cols>
    <col min="1" max="1" width="7" style="1" customWidth="1"/>
    <col min="2" max="2" width="22.453125" style="1" customWidth="1"/>
    <col min="3" max="3" width="36.7265625" style="1" customWidth="1"/>
    <col min="4" max="4" width="45.26953125" style="1" customWidth="1"/>
    <col min="5" max="5" width="22.7265625" style="1" customWidth="1"/>
    <col min="6" max="6" width="29.7265625" style="1" customWidth="1"/>
    <col min="7" max="7" width="15.1796875" style="1" customWidth="1"/>
    <col min="8" max="8" width="14.453125" style="1" customWidth="1"/>
    <col min="9" max="9" width="14" style="1" customWidth="1"/>
    <col min="10" max="10" width="13" style="1" customWidth="1"/>
    <col min="11" max="11" width="14.26953125" style="1" customWidth="1"/>
    <col min="12" max="13" width="15.453125" style="1" customWidth="1"/>
    <col min="14" max="14" width="45.7265625" style="1" customWidth="1"/>
    <col min="15" max="18" width="35.7265625" style="1" customWidth="1"/>
    <col min="19" max="16384" width="10.81640625" style="1"/>
  </cols>
  <sheetData>
    <row r="2" spans="1:19" x14ac:dyDescent="0.3">
      <c r="B2" s="222" t="s">
        <v>63</v>
      </c>
      <c r="C2" s="222"/>
      <c r="D2" s="222"/>
      <c r="E2" s="222"/>
      <c r="F2" s="296"/>
      <c r="G2" s="296"/>
      <c r="H2" s="296"/>
      <c r="I2" s="296"/>
      <c r="J2" s="296"/>
      <c r="K2" s="296"/>
      <c r="L2" s="296"/>
      <c r="M2" s="296"/>
      <c r="N2" s="296"/>
      <c r="O2" s="296"/>
      <c r="P2" s="296"/>
      <c r="Q2" s="296"/>
      <c r="R2" s="296"/>
    </row>
    <row r="3" spans="1:19" x14ac:dyDescent="0.3">
      <c r="B3" s="232" t="s">
        <v>1</v>
      </c>
      <c r="C3" s="232"/>
      <c r="D3" s="232"/>
      <c r="E3" s="232"/>
      <c r="F3" s="34"/>
      <c r="G3" s="34"/>
      <c r="H3" s="34"/>
      <c r="I3" s="34"/>
      <c r="J3" s="34"/>
      <c r="K3" s="34"/>
      <c r="L3" s="34"/>
      <c r="M3" s="34"/>
      <c r="N3" s="34"/>
      <c r="O3" s="34"/>
      <c r="P3" s="34"/>
      <c r="Q3" s="34"/>
      <c r="R3" s="34"/>
      <c r="S3" s="20"/>
    </row>
    <row r="4" spans="1:19" ht="27" customHeight="1" x14ac:dyDescent="0.3">
      <c r="C4" s="2" t="s">
        <v>2</v>
      </c>
      <c r="D4" s="5" t="str">
        <f>'Concertacion '!D4</f>
        <v xml:space="preserve">Departamento Administrativo de la Funcion Publica </v>
      </c>
      <c r="F4" s="20"/>
    </row>
    <row r="5" spans="1:19" x14ac:dyDescent="0.3">
      <c r="C5" s="2" t="s">
        <v>4</v>
      </c>
      <c r="D5" s="5" t="str">
        <f>'Concertacion '!D5</f>
        <v xml:space="preserve">Direccion de Empleo Publico </v>
      </c>
      <c r="F5" s="20"/>
    </row>
    <row r="6" spans="1:19" x14ac:dyDescent="0.3">
      <c r="C6" s="4" t="s">
        <v>6</v>
      </c>
      <c r="D6" s="5" t="str">
        <f>'Concertacion '!D6</f>
        <v>Alex Rios</v>
      </c>
      <c r="F6" s="20"/>
    </row>
    <row r="7" spans="1:19" x14ac:dyDescent="0.3">
      <c r="C7" s="4" t="s">
        <v>8</v>
      </c>
      <c r="D7" s="5" t="str">
        <f>'Concertacion '!D7</f>
        <v>Daniel Gomez</v>
      </c>
      <c r="F7" s="20"/>
    </row>
    <row r="8" spans="1:19" x14ac:dyDescent="0.3">
      <c r="C8" s="4" t="s">
        <v>64</v>
      </c>
      <c r="D8" s="6">
        <v>41715</v>
      </c>
      <c r="F8" s="21"/>
    </row>
    <row r="9" spans="1:19" x14ac:dyDescent="0.3">
      <c r="C9" s="226" t="s">
        <v>65</v>
      </c>
      <c r="D9" s="5" t="s">
        <v>66</v>
      </c>
      <c r="F9" s="20"/>
      <c r="G9" s="7"/>
    </row>
    <row r="10" spans="1:19" x14ac:dyDescent="0.3">
      <c r="C10" s="226"/>
      <c r="D10" s="5" t="s">
        <v>13</v>
      </c>
      <c r="F10" s="20"/>
    </row>
    <row r="11" spans="1:19" x14ac:dyDescent="0.3">
      <c r="C11" s="2" t="s">
        <v>67</v>
      </c>
      <c r="D11" s="5" t="s">
        <v>99</v>
      </c>
      <c r="F11" s="20"/>
    </row>
    <row r="12" spans="1:19" x14ac:dyDescent="0.3">
      <c r="C12" s="2"/>
      <c r="D12" s="5" t="s">
        <v>100</v>
      </c>
      <c r="F12" s="20"/>
    </row>
    <row r="13" spans="1:19" x14ac:dyDescent="0.3">
      <c r="D13" s="29"/>
      <c r="E13" s="20"/>
      <c r="F13" s="20"/>
    </row>
    <row r="14" spans="1:19" ht="14.5" thickBot="1" x14ac:dyDescent="0.35"/>
    <row r="15" spans="1:19" ht="14.5" thickBot="1" x14ac:dyDescent="0.35">
      <c r="A15" s="297" t="s">
        <v>14</v>
      </c>
      <c r="B15" s="298"/>
      <c r="C15" s="298"/>
      <c r="D15" s="298"/>
      <c r="E15" s="298"/>
      <c r="F15" s="298"/>
      <c r="G15" s="298"/>
      <c r="H15" s="299" t="s">
        <v>69</v>
      </c>
      <c r="I15" s="282"/>
      <c r="J15" s="282"/>
      <c r="K15" s="282"/>
      <c r="L15" s="282"/>
      <c r="M15" s="282"/>
      <c r="N15" s="282"/>
      <c r="O15" s="282"/>
      <c r="P15" s="282"/>
      <c r="Q15" s="282"/>
      <c r="R15" s="283"/>
    </row>
    <row r="16" spans="1:19" ht="28.5" customHeight="1" x14ac:dyDescent="0.3">
      <c r="A16" s="57" t="s">
        <v>17</v>
      </c>
      <c r="B16" s="57" t="s">
        <v>18</v>
      </c>
      <c r="C16" s="61" t="s">
        <v>19</v>
      </c>
      <c r="D16" s="57" t="s">
        <v>20</v>
      </c>
      <c r="E16" s="57" t="s">
        <v>70</v>
      </c>
      <c r="F16" s="57" t="s">
        <v>22</v>
      </c>
      <c r="G16" s="36" t="s">
        <v>23</v>
      </c>
      <c r="H16" s="300" t="s">
        <v>71</v>
      </c>
      <c r="I16" s="301"/>
      <c r="J16" s="301"/>
      <c r="K16" s="302"/>
      <c r="L16" s="57" t="s">
        <v>72</v>
      </c>
      <c r="M16" s="303" t="s">
        <v>73</v>
      </c>
      <c r="N16" s="305" t="s">
        <v>74</v>
      </c>
      <c r="O16" s="307" t="s">
        <v>75</v>
      </c>
      <c r="P16" s="308"/>
      <c r="Q16" s="300" t="s">
        <v>16</v>
      </c>
      <c r="R16" s="302"/>
    </row>
    <row r="17" spans="1:18" ht="30" customHeight="1" x14ac:dyDescent="0.3">
      <c r="A17" s="230" t="s">
        <v>26</v>
      </c>
      <c r="B17" s="231">
        <v>0.3</v>
      </c>
      <c r="C17" s="209" t="s">
        <v>27</v>
      </c>
      <c r="D17" s="10" t="s">
        <v>28</v>
      </c>
      <c r="E17" s="209">
        <v>4</v>
      </c>
      <c r="F17" s="209" t="s">
        <v>29</v>
      </c>
      <c r="G17" s="223" t="s">
        <v>30</v>
      </c>
      <c r="H17" s="54" t="s">
        <v>59</v>
      </c>
      <c r="I17" s="54" t="s">
        <v>60</v>
      </c>
      <c r="J17" s="54" t="s">
        <v>61</v>
      </c>
      <c r="K17" s="54" t="s">
        <v>76</v>
      </c>
      <c r="L17" s="9" t="s">
        <v>62</v>
      </c>
      <c r="M17" s="304"/>
      <c r="N17" s="306"/>
      <c r="O17" s="22" t="s">
        <v>77</v>
      </c>
      <c r="P17" s="22" t="s">
        <v>58</v>
      </c>
      <c r="Q17" s="22" t="s">
        <v>24</v>
      </c>
      <c r="R17" s="55" t="s">
        <v>25</v>
      </c>
    </row>
    <row r="18" spans="1:18" ht="45" customHeight="1" x14ac:dyDescent="0.3">
      <c r="A18" s="230"/>
      <c r="B18" s="230"/>
      <c r="C18" s="210"/>
      <c r="D18" s="11" t="s">
        <v>31</v>
      </c>
      <c r="E18" s="210"/>
      <c r="F18" s="210"/>
      <c r="G18" s="223"/>
      <c r="H18" s="284">
        <f>1/E17</f>
        <v>0.25</v>
      </c>
      <c r="I18" s="284">
        <f>+'Seguimiento 2'!I18:I20</f>
        <v>0.25</v>
      </c>
      <c r="J18" s="284">
        <f>2/E17</f>
        <v>0.5</v>
      </c>
      <c r="K18" s="284"/>
      <c r="L18" s="290">
        <f>+H18+I18+J18</f>
        <v>1</v>
      </c>
      <c r="M18" s="290">
        <f>4*B17/E17</f>
        <v>0.3</v>
      </c>
      <c r="N18" s="287" t="s">
        <v>78</v>
      </c>
      <c r="O18" s="287" t="s">
        <v>79</v>
      </c>
      <c r="P18" s="209" t="s">
        <v>80</v>
      </c>
      <c r="Q18" s="287" t="s">
        <v>81</v>
      </c>
      <c r="R18" s="209"/>
    </row>
    <row r="19" spans="1:18" ht="35.25" customHeight="1" x14ac:dyDescent="0.3">
      <c r="A19" s="230"/>
      <c r="B19" s="230"/>
      <c r="C19" s="210"/>
      <c r="D19" s="11" t="s">
        <v>32</v>
      </c>
      <c r="E19" s="210"/>
      <c r="F19" s="210"/>
      <c r="G19" s="223"/>
      <c r="H19" s="285"/>
      <c r="I19" s="285"/>
      <c r="J19" s="285"/>
      <c r="K19" s="285"/>
      <c r="L19" s="291"/>
      <c r="M19" s="291"/>
      <c r="N19" s="288"/>
      <c r="O19" s="288"/>
      <c r="P19" s="210"/>
      <c r="Q19" s="288"/>
      <c r="R19" s="210"/>
    </row>
    <row r="20" spans="1:18" ht="39.75" customHeight="1" x14ac:dyDescent="0.3">
      <c r="A20" s="230"/>
      <c r="B20" s="230"/>
      <c r="C20" s="211"/>
      <c r="D20" s="11" t="s">
        <v>33</v>
      </c>
      <c r="E20" s="211"/>
      <c r="F20" s="211"/>
      <c r="G20" s="223"/>
      <c r="H20" s="286"/>
      <c r="I20" s="286"/>
      <c r="J20" s="286"/>
      <c r="K20" s="286"/>
      <c r="L20" s="292"/>
      <c r="M20" s="292"/>
      <c r="N20" s="289"/>
      <c r="O20" s="289"/>
      <c r="P20" s="211"/>
      <c r="Q20" s="289"/>
      <c r="R20" s="211"/>
    </row>
    <row r="21" spans="1:18" ht="56.25" customHeight="1" x14ac:dyDescent="0.3">
      <c r="A21" s="219" t="s">
        <v>34</v>
      </c>
      <c r="B21" s="216">
        <v>0.4</v>
      </c>
      <c r="C21" s="209" t="s">
        <v>35</v>
      </c>
      <c r="D21" s="11" t="s">
        <v>82</v>
      </c>
      <c r="E21" s="209">
        <v>20</v>
      </c>
      <c r="F21" s="209" t="s">
        <v>37</v>
      </c>
      <c r="G21" s="209" t="s">
        <v>83</v>
      </c>
      <c r="H21" s="284">
        <f>7/25</f>
        <v>0.28000000000000003</v>
      </c>
      <c r="I21" s="275">
        <f>+'Seguimiento 2'!I21:I23</f>
        <v>0.35</v>
      </c>
      <c r="J21" s="284">
        <f>5/E21</f>
        <v>0.25</v>
      </c>
      <c r="K21" s="209"/>
      <c r="L21" s="275">
        <f>+H21+I21+J21+K21</f>
        <v>0.88</v>
      </c>
      <c r="M21" s="275">
        <f>+L21*B21</f>
        <v>0.35200000000000004</v>
      </c>
      <c r="N21" s="209"/>
      <c r="O21" s="209"/>
      <c r="P21" s="209"/>
      <c r="Q21" s="209"/>
      <c r="R21" s="209"/>
    </row>
    <row r="22" spans="1:18" ht="47.25" customHeight="1" x14ac:dyDescent="0.3">
      <c r="A22" s="220"/>
      <c r="B22" s="217"/>
      <c r="C22" s="210"/>
      <c r="D22" s="11" t="s">
        <v>39</v>
      </c>
      <c r="E22" s="210"/>
      <c r="F22" s="210"/>
      <c r="G22" s="210"/>
      <c r="H22" s="285"/>
      <c r="I22" s="210"/>
      <c r="J22" s="285"/>
      <c r="K22" s="210"/>
      <c r="L22" s="276"/>
      <c r="M22" s="276"/>
      <c r="N22" s="210"/>
      <c r="O22" s="210"/>
      <c r="P22" s="210"/>
      <c r="Q22" s="210"/>
      <c r="R22" s="210"/>
    </row>
    <row r="23" spans="1:18" ht="57" customHeight="1" x14ac:dyDescent="0.3">
      <c r="A23" s="221"/>
      <c r="B23" s="218"/>
      <c r="C23" s="211"/>
      <c r="D23" s="11" t="s">
        <v>41</v>
      </c>
      <c r="E23" s="210"/>
      <c r="F23" s="211"/>
      <c r="G23" s="211"/>
      <c r="H23" s="286"/>
      <c r="I23" s="211"/>
      <c r="J23" s="286"/>
      <c r="K23" s="211"/>
      <c r="L23" s="277"/>
      <c r="M23" s="277"/>
      <c r="N23" s="211"/>
      <c r="O23" s="211"/>
      <c r="P23" s="211"/>
      <c r="Q23" s="211"/>
      <c r="R23" s="211"/>
    </row>
    <row r="24" spans="1:18" ht="55.5" customHeight="1" x14ac:dyDescent="0.3">
      <c r="A24" s="219" t="s">
        <v>43</v>
      </c>
      <c r="B24" s="216">
        <v>0.3</v>
      </c>
      <c r="C24" s="209" t="s">
        <v>44</v>
      </c>
      <c r="D24" s="11" t="s">
        <v>45</v>
      </c>
      <c r="E24" s="209">
        <v>15</v>
      </c>
      <c r="F24" s="209" t="s">
        <v>29</v>
      </c>
      <c r="G24" s="209" t="s">
        <v>42</v>
      </c>
      <c r="H24" s="284">
        <f>3/30</f>
        <v>0.1</v>
      </c>
      <c r="I24" s="275">
        <f>+'Seguimiento 2'!I24:I26</f>
        <v>0.33333333333333331</v>
      </c>
      <c r="J24" s="284">
        <f>6/E24</f>
        <v>0.4</v>
      </c>
      <c r="K24" s="209"/>
      <c r="L24" s="275">
        <f>+H24+I24+J24+K24</f>
        <v>0.83333333333333337</v>
      </c>
      <c r="M24" s="275">
        <f>14*B24/E24</f>
        <v>0.28000000000000003</v>
      </c>
      <c r="N24" s="209"/>
      <c r="O24" s="209"/>
      <c r="P24" s="209"/>
      <c r="Q24" s="209"/>
      <c r="R24" s="209"/>
    </row>
    <row r="25" spans="1:18" ht="39.75" customHeight="1" x14ac:dyDescent="0.3">
      <c r="A25" s="220"/>
      <c r="B25" s="217"/>
      <c r="C25" s="210"/>
      <c r="D25" s="11" t="s">
        <v>46</v>
      </c>
      <c r="E25" s="210"/>
      <c r="F25" s="210"/>
      <c r="G25" s="210"/>
      <c r="H25" s="285"/>
      <c r="I25" s="210"/>
      <c r="J25" s="285"/>
      <c r="K25" s="210"/>
      <c r="L25" s="276"/>
      <c r="M25" s="276"/>
      <c r="N25" s="210"/>
      <c r="O25" s="210"/>
      <c r="P25" s="210"/>
      <c r="Q25" s="210"/>
      <c r="R25" s="210"/>
    </row>
    <row r="26" spans="1:18" ht="39" customHeight="1" x14ac:dyDescent="0.3">
      <c r="A26" s="221"/>
      <c r="B26" s="218"/>
      <c r="C26" s="211"/>
      <c r="D26" s="11" t="s">
        <v>47</v>
      </c>
      <c r="E26" s="211"/>
      <c r="F26" s="211"/>
      <c r="G26" s="211"/>
      <c r="H26" s="286"/>
      <c r="I26" s="211"/>
      <c r="J26" s="286"/>
      <c r="K26" s="211"/>
      <c r="L26" s="277"/>
      <c r="M26" s="277"/>
      <c r="N26" s="211"/>
      <c r="O26" s="211"/>
      <c r="P26" s="211"/>
      <c r="Q26" s="211"/>
      <c r="R26" s="211"/>
    </row>
    <row r="27" spans="1:18" ht="33.75" customHeight="1" x14ac:dyDescent="0.3">
      <c r="A27" s="55" t="s">
        <v>48</v>
      </c>
      <c r="B27" s="56">
        <f>SUM(B17:B26)</f>
        <v>1</v>
      </c>
      <c r="C27" s="56"/>
      <c r="D27" s="5"/>
      <c r="E27" s="5"/>
      <c r="F27" s="5"/>
      <c r="G27" s="11"/>
      <c r="H27" s="56">
        <f>SUM(H18:H26)</f>
        <v>0.63</v>
      </c>
      <c r="I27" s="56">
        <f>SUM(I18:I26)</f>
        <v>0.93333333333333335</v>
      </c>
      <c r="J27" s="56">
        <f>SUM(J18:J26)</f>
        <v>1.1499999999999999</v>
      </c>
      <c r="K27" s="5"/>
      <c r="L27" s="23">
        <f>SUM(L18:L26)/3</f>
        <v>0.9044444444444445</v>
      </c>
      <c r="M27" s="23">
        <f>SUM(M18:M26)</f>
        <v>0.93200000000000005</v>
      </c>
      <c r="N27" s="5"/>
      <c r="O27" s="5"/>
      <c r="P27" s="5"/>
      <c r="Q27" s="5"/>
      <c r="R27" s="5"/>
    </row>
    <row r="28" spans="1:18" ht="29.25" customHeight="1" thickBot="1" x14ac:dyDescent="0.35">
      <c r="A28" s="13"/>
    </row>
    <row r="29" spans="1:18" ht="20.25" customHeight="1" x14ac:dyDescent="0.3">
      <c r="A29" s="13"/>
      <c r="D29" s="204"/>
      <c r="E29" s="205"/>
      <c r="F29" s="278"/>
      <c r="G29" s="279"/>
      <c r="H29" s="280"/>
      <c r="I29" s="24"/>
      <c r="J29" s="24"/>
      <c r="K29" s="24"/>
      <c r="L29" s="24"/>
      <c r="M29" s="24"/>
      <c r="N29" s="24"/>
      <c r="O29" s="24"/>
      <c r="P29" s="24"/>
      <c r="Q29" s="24"/>
      <c r="R29" s="24"/>
    </row>
    <row r="30" spans="1:18" ht="14.5" thickBot="1" x14ac:dyDescent="0.35">
      <c r="A30" s="13"/>
      <c r="D30" s="202" t="s">
        <v>49</v>
      </c>
      <c r="E30" s="203"/>
      <c r="F30" s="59"/>
      <c r="G30" s="203" t="s">
        <v>50</v>
      </c>
      <c r="H30" s="206"/>
      <c r="I30" s="25"/>
      <c r="J30" s="25"/>
      <c r="K30" s="25"/>
      <c r="L30" s="25"/>
      <c r="M30" s="25"/>
      <c r="N30" s="25"/>
      <c r="O30" s="25"/>
      <c r="P30" s="25"/>
      <c r="Q30" s="25"/>
      <c r="R30" s="25"/>
    </row>
    <row r="31" spans="1:18" ht="14.5" thickBot="1" x14ac:dyDescent="0.35">
      <c r="A31" s="13"/>
    </row>
    <row r="32" spans="1:18" ht="14.5" thickBot="1" x14ac:dyDescent="0.35">
      <c r="A32" s="13"/>
      <c r="B32" s="281" t="s">
        <v>84</v>
      </c>
      <c r="C32" s="282"/>
      <c r="D32" s="282"/>
      <c r="E32" s="282"/>
      <c r="F32" s="282"/>
      <c r="G32" s="282"/>
      <c r="H32" s="283"/>
      <c r="I32" s="34"/>
      <c r="J32" s="34"/>
      <c r="K32" s="34"/>
      <c r="L32" s="34"/>
      <c r="M32" s="34"/>
      <c r="N32" s="34"/>
      <c r="O32" s="34"/>
      <c r="P32" s="34"/>
      <c r="Q32" s="34"/>
      <c r="R32" s="34"/>
    </row>
    <row r="33" spans="1:18" ht="42" x14ac:dyDescent="0.3">
      <c r="A33" s="13"/>
      <c r="B33" s="14" t="s">
        <v>85</v>
      </c>
      <c r="C33" s="30" t="s">
        <v>86</v>
      </c>
      <c r="D33" s="15" t="s">
        <v>87</v>
      </c>
      <c r="E33" s="15" t="s">
        <v>88</v>
      </c>
      <c r="F33" s="15" t="s">
        <v>89</v>
      </c>
      <c r="G33" s="61" t="s">
        <v>90</v>
      </c>
      <c r="H33" s="61" t="s">
        <v>91</v>
      </c>
      <c r="I33" s="25"/>
      <c r="J33" s="25"/>
      <c r="K33" s="25"/>
      <c r="L33" s="25"/>
      <c r="M33" s="25"/>
      <c r="N33" s="25"/>
      <c r="O33" s="25"/>
      <c r="P33" s="25"/>
      <c r="Q33" s="25"/>
      <c r="R33" s="25"/>
    </row>
    <row r="34" spans="1:18" ht="84" x14ac:dyDescent="0.3">
      <c r="B34" s="26" t="s">
        <v>54</v>
      </c>
      <c r="C34" s="11" t="s">
        <v>92</v>
      </c>
      <c r="D34" s="11" t="s">
        <v>93</v>
      </c>
      <c r="E34" s="16">
        <v>41807</v>
      </c>
      <c r="F34" s="11" t="s">
        <v>94</v>
      </c>
      <c r="G34" s="20"/>
      <c r="H34" s="17"/>
      <c r="I34" s="20"/>
      <c r="J34" s="20"/>
      <c r="K34" s="20"/>
      <c r="L34" s="20"/>
      <c r="M34" s="20"/>
      <c r="N34" s="20"/>
      <c r="O34" s="20"/>
      <c r="P34" s="20"/>
      <c r="Q34" s="20"/>
      <c r="R34" s="20"/>
    </row>
    <row r="35" spans="1:18" ht="28" x14ac:dyDescent="0.3">
      <c r="B35" s="27" t="s">
        <v>95</v>
      </c>
      <c r="C35" s="31"/>
      <c r="D35" s="5"/>
      <c r="E35" s="5"/>
      <c r="F35" s="5"/>
      <c r="G35" s="5"/>
      <c r="H35" s="17"/>
      <c r="I35" s="20"/>
      <c r="J35" s="20"/>
      <c r="K35" s="20"/>
      <c r="L35" s="20"/>
      <c r="M35" s="20"/>
      <c r="N35" s="20"/>
      <c r="O35" s="20"/>
      <c r="P35" s="20"/>
      <c r="Q35" s="20"/>
      <c r="R35" s="20"/>
    </row>
    <row r="36" spans="1:18" x14ac:dyDescent="0.3">
      <c r="B36" s="28" t="s">
        <v>96</v>
      </c>
      <c r="C36" s="32"/>
      <c r="D36" s="5"/>
      <c r="E36" s="5"/>
      <c r="F36" s="5"/>
      <c r="G36" s="5"/>
      <c r="H36" s="17"/>
      <c r="I36" s="20"/>
      <c r="J36" s="20"/>
      <c r="K36" s="20"/>
      <c r="L36" s="20"/>
      <c r="M36" s="20"/>
      <c r="N36" s="20"/>
      <c r="O36" s="20"/>
      <c r="P36" s="20"/>
      <c r="Q36" s="20"/>
      <c r="R36" s="20"/>
    </row>
    <row r="37" spans="1:18" x14ac:dyDescent="0.3">
      <c r="B37" s="28" t="s">
        <v>97</v>
      </c>
      <c r="C37" s="32"/>
      <c r="D37" s="5"/>
      <c r="E37" s="5"/>
      <c r="F37" s="5"/>
      <c r="G37" s="5"/>
      <c r="H37" s="17"/>
      <c r="I37" s="20"/>
      <c r="J37" s="20"/>
      <c r="K37" s="20"/>
      <c r="L37" s="20"/>
      <c r="M37" s="20"/>
      <c r="N37" s="20"/>
      <c r="O37" s="20"/>
      <c r="P37" s="20"/>
      <c r="Q37" s="20"/>
      <c r="R37" s="20"/>
    </row>
    <row r="38" spans="1:18" ht="14.5" thickBot="1" x14ac:dyDescent="0.35">
      <c r="B38" s="58" t="s">
        <v>98</v>
      </c>
      <c r="C38" s="33"/>
      <c r="D38" s="18"/>
      <c r="E38" s="18"/>
      <c r="F38" s="18"/>
      <c r="G38" s="18"/>
      <c r="H38" s="19"/>
      <c r="I38" s="20"/>
      <c r="J38" s="20"/>
      <c r="K38" s="20"/>
      <c r="L38" s="20"/>
      <c r="M38" s="20"/>
      <c r="N38" s="20"/>
      <c r="O38" s="20"/>
      <c r="P38" s="20"/>
      <c r="Q38" s="20"/>
      <c r="R38" s="20"/>
    </row>
    <row r="39" spans="1:18" x14ac:dyDescent="0.3">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topLeftCell="E10" zoomScale="80" zoomScaleNormal="80" zoomScalePageLayoutView="80" workbookViewId="0">
      <selection activeCell="A15" sqref="A15:G15"/>
    </sheetView>
  </sheetViews>
  <sheetFormatPr baseColWidth="10" defaultColWidth="10.81640625" defaultRowHeight="14" x14ac:dyDescent="0.3"/>
  <cols>
    <col min="1" max="1" width="7" style="1" customWidth="1"/>
    <col min="2" max="2" width="22.453125" style="1" customWidth="1"/>
    <col min="3" max="3" width="36.7265625" style="1" customWidth="1"/>
    <col min="4" max="4" width="45.26953125" style="1" customWidth="1"/>
    <col min="5" max="5" width="22.7265625" style="1" customWidth="1"/>
    <col min="6" max="6" width="29.7265625" style="1" customWidth="1"/>
    <col min="7" max="7" width="15.1796875" style="1" customWidth="1"/>
    <col min="8" max="8" width="14.453125" style="1" customWidth="1"/>
    <col min="9" max="9" width="14.81640625" style="1" customWidth="1"/>
    <col min="10" max="10" width="13" style="1" customWidth="1"/>
    <col min="11" max="11" width="13.453125" style="1" customWidth="1"/>
    <col min="12" max="13" width="15.453125" style="1" customWidth="1"/>
    <col min="14" max="14" width="45.7265625" style="1" customWidth="1"/>
    <col min="15" max="18" width="35.7265625" style="1" customWidth="1"/>
    <col min="19" max="16384" width="10.81640625" style="1"/>
  </cols>
  <sheetData>
    <row r="2" spans="1:19" x14ac:dyDescent="0.3">
      <c r="B2" s="222" t="s">
        <v>63</v>
      </c>
      <c r="C2" s="222"/>
      <c r="D2" s="222"/>
      <c r="E2" s="222"/>
      <c r="F2" s="296"/>
      <c r="G2" s="296"/>
      <c r="H2" s="296"/>
      <c r="I2" s="296"/>
      <c r="J2" s="296"/>
      <c r="K2" s="296"/>
      <c r="L2" s="296"/>
      <c r="M2" s="296"/>
      <c r="N2" s="296"/>
      <c r="O2" s="296"/>
      <c r="P2" s="296"/>
      <c r="Q2" s="296"/>
      <c r="R2" s="296"/>
    </row>
    <row r="3" spans="1:19" x14ac:dyDescent="0.3">
      <c r="B3" s="232" t="s">
        <v>1</v>
      </c>
      <c r="C3" s="232"/>
      <c r="D3" s="232"/>
      <c r="E3" s="232"/>
      <c r="F3" s="34"/>
      <c r="G3" s="34"/>
      <c r="H3" s="34"/>
      <c r="I3" s="34"/>
      <c r="J3" s="34"/>
      <c r="K3" s="34"/>
      <c r="L3" s="34"/>
      <c r="M3" s="34"/>
      <c r="N3" s="34"/>
      <c r="O3" s="34"/>
      <c r="P3" s="34"/>
      <c r="Q3" s="34"/>
      <c r="R3" s="34"/>
      <c r="S3" s="20"/>
    </row>
    <row r="4" spans="1:19" ht="27" customHeight="1" x14ac:dyDescent="0.3">
      <c r="C4" s="2" t="s">
        <v>2</v>
      </c>
      <c r="D4" s="5" t="str">
        <f>'Concertacion '!D4</f>
        <v xml:space="preserve">Departamento Administrativo de la Funcion Publica </v>
      </c>
      <c r="F4" s="20"/>
    </row>
    <row r="5" spans="1:19" x14ac:dyDescent="0.3">
      <c r="C5" s="2" t="s">
        <v>4</v>
      </c>
      <c r="D5" s="5" t="str">
        <f>'Concertacion '!D5</f>
        <v xml:space="preserve">Direccion de Empleo Publico </v>
      </c>
      <c r="F5" s="20"/>
    </row>
    <row r="6" spans="1:19" x14ac:dyDescent="0.3">
      <c r="C6" s="4" t="s">
        <v>6</v>
      </c>
      <c r="D6" s="5" t="str">
        <f>'Concertacion '!D6</f>
        <v>Alex Rios</v>
      </c>
      <c r="F6" s="20"/>
    </row>
    <row r="7" spans="1:19" x14ac:dyDescent="0.3">
      <c r="C7" s="4" t="s">
        <v>8</v>
      </c>
      <c r="D7" s="5" t="str">
        <f>'Concertacion '!D7</f>
        <v>Daniel Gomez</v>
      </c>
      <c r="F7" s="20"/>
    </row>
    <row r="8" spans="1:19" x14ac:dyDescent="0.3">
      <c r="C8" s="4" t="s">
        <v>64</v>
      </c>
      <c r="D8" s="6">
        <v>41715</v>
      </c>
      <c r="F8" s="21"/>
    </row>
    <row r="9" spans="1:19" x14ac:dyDescent="0.3">
      <c r="C9" s="226" t="s">
        <v>65</v>
      </c>
      <c r="D9" s="5" t="s">
        <v>66</v>
      </c>
      <c r="F9" s="20"/>
      <c r="G9" s="7"/>
    </row>
    <row r="10" spans="1:19" x14ac:dyDescent="0.3">
      <c r="C10" s="226"/>
      <c r="D10" s="5" t="s">
        <v>13</v>
      </c>
      <c r="F10" s="20"/>
    </row>
    <row r="11" spans="1:19" x14ac:dyDescent="0.3">
      <c r="C11" s="2" t="s">
        <v>67</v>
      </c>
      <c r="D11" s="5" t="s">
        <v>101</v>
      </c>
      <c r="F11" s="20"/>
    </row>
    <row r="12" spans="1:19" x14ac:dyDescent="0.3">
      <c r="C12" s="2"/>
      <c r="D12" s="5" t="s">
        <v>13</v>
      </c>
      <c r="F12" s="20"/>
    </row>
    <row r="13" spans="1:19" x14ac:dyDescent="0.3">
      <c r="D13" s="29"/>
      <c r="E13" s="20"/>
      <c r="F13" s="20"/>
    </row>
    <row r="14" spans="1:19" ht="14.5" thickBot="1" x14ac:dyDescent="0.35"/>
    <row r="15" spans="1:19" ht="14.5" thickBot="1" x14ac:dyDescent="0.35">
      <c r="A15" s="297" t="s">
        <v>14</v>
      </c>
      <c r="B15" s="298"/>
      <c r="C15" s="298"/>
      <c r="D15" s="298"/>
      <c r="E15" s="298"/>
      <c r="F15" s="298"/>
      <c r="G15" s="298"/>
      <c r="H15" s="299" t="s">
        <v>69</v>
      </c>
      <c r="I15" s="282"/>
      <c r="J15" s="282"/>
      <c r="K15" s="282"/>
      <c r="L15" s="282"/>
      <c r="M15" s="282"/>
      <c r="N15" s="282"/>
      <c r="O15" s="282"/>
      <c r="P15" s="282"/>
      <c r="Q15" s="282"/>
      <c r="R15" s="283"/>
    </row>
    <row r="16" spans="1:19" ht="28.5" customHeight="1" x14ac:dyDescent="0.3">
      <c r="A16" s="57" t="s">
        <v>17</v>
      </c>
      <c r="B16" s="57" t="s">
        <v>18</v>
      </c>
      <c r="C16" s="61" t="s">
        <v>19</v>
      </c>
      <c r="D16" s="57" t="s">
        <v>20</v>
      </c>
      <c r="E16" s="57" t="s">
        <v>70</v>
      </c>
      <c r="F16" s="57" t="s">
        <v>22</v>
      </c>
      <c r="G16" s="36" t="s">
        <v>23</v>
      </c>
      <c r="H16" s="300" t="s">
        <v>71</v>
      </c>
      <c r="I16" s="301"/>
      <c r="J16" s="301"/>
      <c r="K16" s="302"/>
      <c r="L16" s="57" t="s">
        <v>72</v>
      </c>
      <c r="M16" s="303" t="s">
        <v>73</v>
      </c>
      <c r="N16" s="305" t="s">
        <v>74</v>
      </c>
      <c r="O16" s="307" t="s">
        <v>75</v>
      </c>
      <c r="P16" s="308"/>
      <c r="Q16" s="300" t="s">
        <v>16</v>
      </c>
      <c r="R16" s="302"/>
    </row>
    <row r="17" spans="1:18" ht="30" customHeight="1" x14ac:dyDescent="0.3">
      <c r="A17" s="230" t="s">
        <v>26</v>
      </c>
      <c r="B17" s="231">
        <v>0.3</v>
      </c>
      <c r="C17" s="209" t="s">
        <v>27</v>
      </c>
      <c r="D17" s="10" t="s">
        <v>28</v>
      </c>
      <c r="E17" s="209">
        <v>4</v>
      </c>
      <c r="F17" s="209" t="s">
        <v>29</v>
      </c>
      <c r="G17" s="223" t="s">
        <v>30</v>
      </c>
      <c r="H17" s="54" t="s">
        <v>59</v>
      </c>
      <c r="I17" s="54" t="s">
        <v>60</v>
      </c>
      <c r="J17" s="54" t="s">
        <v>61</v>
      </c>
      <c r="K17" s="54" t="s">
        <v>76</v>
      </c>
      <c r="L17" s="9" t="s">
        <v>62</v>
      </c>
      <c r="M17" s="304"/>
      <c r="N17" s="306"/>
      <c r="O17" s="22" t="s">
        <v>77</v>
      </c>
      <c r="P17" s="22" t="s">
        <v>58</v>
      </c>
      <c r="Q17" s="22" t="s">
        <v>24</v>
      </c>
      <c r="R17" s="55" t="s">
        <v>25</v>
      </c>
    </row>
    <row r="18" spans="1:18" ht="45" customHeight="1" x14ac:dyDescent="0.3">
      <c r="A18" s="230"/>
      <c r="B18" s="230"/>
      <c r="C18" s="210"/>
      <c r="D18" s="11" t="s">
        <v>31</v>
      </c>
      <c r="E18" s="210"/>
      <c r="F18" s="210"/>
      <c r="G18" s="223"/>
      <c r="H18" s="284">
        <f>1/E17</f>
        <v>0.25</v>
      </c>
      <c r="I18" s="284">
        <f>+'Seguimiento 2'!I18:I20</f>
        <v>0.25</v>
      </c>
      <c r="J18" s="284">
        <f>+'Seguimiento 3'!J18:J20</f>
        <v>0.5</v>
      </c>
      <c r="K18" s="284">
        <v>0</v>
      </c>
      <c r="L18" s="290">
        <f>+H18+I18+J18+K18</f>
        <v>1</v>
      </c>
      <c r="M18" s="290">
        <f>4*B17/E17</f>
        <v>0.3</v>
      </c>
      <c r="N18" s="287" t="s">
        <v>78</v>
      </c>
      <c r="O18" s="287" t="s">
        <v>79</v>
      </c>
      <c r="P18" s="209" t="s">
        <v>80</v>
      </c>
      <c r="Q18" s="287" t="s">
        <v>81</v>
      </c>
      <c r="R18" s="209"/>
    </row>
    <row r="19" spans="1:18" ht="35.25" customHeight="1" x14ac:dyDescent="0.3">
      <c r="A19" s="230"/>
      <c r="B19" s="230"/>
      <c r="C19" s="210"/>
      <c r="D19" s="11" t="s">
        <v>32</v>
      </c>
      <c r="E19" s="210"/>
      <c r="F19" s="210"/>
      <c r="G19" s="223"/>
      <c r="H19" s="285"/>
      <c r="I19" s="285"/>
      <c r="J19" s="285"/>
      <c r="K19" s="285"/>
      <c r="L19" s="291"/>
      <c r="M19" s="291"/>
      <c r="N19" s="288"/>
      <c r="O19" s="288"/>
      <c r="P19" s="210"/>
      <c r="Q19" s="288"/>
      <c r="R19" s="210"/>
    </row>
    <row r="20" spans="1:18" ht="39.75" customHeight="1" x14ac:dyDescent="0.3">
      <c r="A20" s="230"/>
      <c r="B20" s="230"/>
      <c r="C20" s="211"/>
      <c r="D20" s="11" t="s">
        <v>33</v>
      </c>
      <c r="E20" s="211"/>
      <c r="F20" s="211"/>
      <c r="G20" s="223"/>
      <c r="H20" s="286"/>
      <c r="I20" s="286"/>
      <c r="J20" s="286"/>
      <c r="K20" s="286"/>
      <c r="L20" s="292"/>
      <c r="M20" s="292"/>
      <c r="N20" s="289"/>
      <c r="O20" s="289"/>
      <c r="P20" s="211"/>
      <c r="Q20" s="289"/>
      <c r="R20" s="211"/>
    </row>
    <row r="21" spans="1:18" ht="56.25" customHeight="1" x14ac:dyDescent="0.3">
      <c r="A21" s="219" t="s">
        <v>34</v>
      </c>
      <c r="B21" s="216">
        <v>0.4</v>
      </c>
      <c r="C21" s="209" t="s">
        <v>35</v>
      </c>
      <c r="D21" s="11" t="s">
        <v>82</v>
      </c>
      <c r="E21" s="209">
        <v>20</v>
      </c>
      <c r="F21" s="209" t="s">
        <v>37</v>
      </c>
      <c r="G21" s="209" t="s">
        <v>83</v>
      </c>
      <c r="H21" s="284">
        <f>7/25</f>
        <v>0.28000000000000003</v>
      </c>
      <c r="I21" s="275">
        <f>+'Seguimiento 2'!I21:I23</f>
        <v>0.35</v>
      </c>
      <c r="J21" s="275">
        <f>+'Seguimiento 3'!J21:J23</f>
        <v>0.25</v>
      </c>
      <c r="K21" s="284">
        <f>8/E21</f>
        <v>0.4</v>
      </c>
      <c r="L21" s="275">
        <f>+H21+I21+J21+K21</f>
        <v>1.28</v>
      </c>
      <c r="M21" s="275">
        <f>22*B21/E21</f>
        <v>0.44000000000000006</v>
      </c>
      <c r="N21" s="209"/>
      <c r="O21" s="209"/>
      <c r="P21" s="209"/>
      <c r="Q21" s="209"/>
      <c r="R21" s="213"/>
    </row>
    <row r="22" spans="1:18" ht="47.25" customHeight="1" x14ac:dyDescent="0.3">
      <c r="A22" s="220"/>
      <c r="B22" s="217"/>
      <c r="C22" s="210"/>
      <c r="D22" s="11" t="s">
        <v>39</v>
      </c>
      <c r="E22" s="210"/>
      <c r="F22" s="210"/>
      <c r="G22" s="210"/>
      <c r="H22" s="285"/>
      <c r="I22" s="210"/>
      <c r="J22" s="210"/>
      <c r="K22" s="285"/>
      <c r="L22" s="276"/>
      <c r="M22" s="276"/>
      <c r="N22" s="210"/>
      <c r="O22" s="210"/>
      <c r="P22" s="210"/>
      <c r="Q22" s="210"/>
      <c r="R22" s="214"/>
    </row>
    <row r="23" spans="1:18" ht="57" customHeight="1" x14ac:dyDescent="0.3">
      <c r="A23" s="221"/>
      <c r="B23" s="218"/>
      <c r="C23" s="211"/>
      <c r="D23" s="11" t="s">
        <v>41</v>
      </c>
      <c r="E23" s="210"/>
      <c r="F23" s="211"/>
      <c r="G23" s="211"/>
      <c r="H23" s="286"/>
      <c r="I23" s="211"/>
      <c r="J23" s="211"/>
      <c r="K23" s="286"/>
      <c r="L23" s="277"/>
      <c r="M23" s="277"/>
      <c r="N23" s="211"/>
      <c r="O23" s="211"/>
      <c r="P23" s="211"/>
      <c r="Q23" s="211"/>
      <c r="R23" s="215"/>
    </row>
    <row r="24" spans="1:18" ht="55.5" customHeight="1" x14ac:dyDescent="0.3">
      <c r="A24" s="219" t="s">
        <v>43</v>
      </c>
      <c r="B24" s="216">
        <v>0.3</v>
      </c>
      <c r="C24" s="209" t="s">
        <v>44</v>
      </c>
      <c r="D24" s="11" t="s">
        <v>45</v>
      </c>
      <c r="E24" s="209">
        <v>15</v>
      </c>
      <c r="F24" s="209" t="s">
        <v>29</v>
      </c>
      <c r="G24" s="209" t="s">
        <v>42</v>
      </c>
      <c r="H24" s="284">
        <f>3/30</f>
        <v>0.1</v>
      </c>
      <c r="I24" s="275">
        <f>+'Seguimiento 2'!I24:I26</f>
        <v>0.33333333333333331</v>
      </c>
      <c r="J24" s="275">
        <f>+'Seguimiento 3'!J24:J26</f>
        <v>0.4</v>
      </c>
      <c r="K24" s="284">
        <f>1/E24</f>
        <v>6.6666666666666666E-2</v>
      </c>
      <c r="L24" s="275">
        <f>+H24+I24+J24+K24</f>
        <v>0.9</v>
      </c>
      <c r="M24" s="275">
        <f>15*B24/E24</f>
        <v>0.3</v>
      </c>
      <c r="N24" s="209"/>
      <c r="O24" s="209"/>
      <c r="P24" s="209"/>
      <c r="Q24" s="209"/>
      <c r="R24" s="209"/>
    </row>
    <row r="25" spans="1:18" ht="39.75" customHeight="1" x14ac:dyDescent="0.3">
      <c r="A25" s="220"/>
      <c r="B25" s="217"/>
      <c r="C25" s="210"/>
      <c r="D25" s="11" t="s">
        <v>46</v>
      </c>
      <c r="E25" s="210"/>
      <c r="F25" s="210"/>
      <c r="G25" s="210"/>
      <c r="H25" s="285"/>
      <c r="I25" s="210"/>
      <c r="J25" s="210"/>
      <c r="K25" s="285"/>
      <c r="L25" s="276"/>
      <c r="M25" s="276"/>
      <c r="N25" s="210"/>
      <c r="O25" s="210"/>
      <c r="P25" s="210"/>
      <c r="Q25" s="210"/>
      <c r="R25" s="210"/>
    </row>
    <row r="26" spans="1:18" ht="39" customHeight="1" x14ac:dyDescent="0.3">
      <c r="A26" s="221"/>
      <c r="B26" s="218"/>
      <c r="C26" s="211"/>
      <c r="D26" s="11" t="s">
        <v>47</v>
      </c>
      <c r="E26" s="211"/>
      <c r="F26" s="211"/>
      <c r="G26" s="211"/>
      <c r="H26" s="286"/>
      <c r="I26" s="211"/>
      <c r="J26" s="211"/>
      <c r="K26" s="286"/>
      <c r="L26" s="277"/>
      <c r="M26" s="277"/>
      <c r="N26" s="211"/>
      <c r="O26" s="211"/>
      <c r="P26" s="211"/>
      <c r="Q26" s="211"/>
      <c r="R26" s="211"/>
    </row>
    <row r="27" spans="1:18" ht="33.75" customHeight="1" x14ac:dyDescent="0.3">
      <c r="A27" s="55" t="s">
        <v>48</v>
      </c>
      <c r="B27" s="56">
        <f>SUM(B17:B26)</f>
        <v>1</v>
      </c>
      <c r="C27" s="56"/>
      <c r="D27" s="5"/>
      <c r="E27" s="5"/>
      <c r="F27" s="5"/>
      <c r="G27" s="11"/>
      <c r="H27" s="56">
        <f>SUM(H18:H26)</f>
        <v>0.63</v>
      </c>
      <c r="I27" s="56">
        <f>SUM(I18:I26)</f>
        <v>0.93333333333333335</v>
      </c>
      <c r="J27" s="56">
        <f>SUM(J18:J26)</f>
        <v>1.1499999999999999</v>
      </c>
      <c r="K27" s="56">
        <f>SUM(K18:K26)</f>
        <v>0.46666666666666667</v>
      </c>
      <c r="L27" s="23">
        <f>SUM(L18:L26)/3</f>
        <v>1.06</v>
      </c>
      <c r="M27" s="23">
        <f>SUM(M18:M26)</f>
        <v>1.04</v>
      </c>
      <c r="N27" s="5"/>
      <c r="O27" s="5"/>
      <c r="P27" s="5"/>
      <c r="Q27" s="5"/>
      <c r="R27" s="5"/>
    </row>
    <row r="28" spans="1:18" ht="29.25" customHeight="1" thickBot="1" x14ac:dyDescent="0.35">
      <c r="A28" s="13"/>
    </row>
    <row r="29" spans="1:18" ht="20.25" customHeight="1" x14ac:dyDescent="0.3">
      <c r="A29" s="13"/>
      <c r="D29" s="204"/>
      <c r="E29" s="205"/>
      <c r="F29" s="278"/>
      <c r="G29" s="279"/>
      <c r="H29" s="280"/>
      <c r="I29" s="24"/>
      <c r="J29" s="24"/>
      <c r="K29" s="24"/>
      <c r="L29" s="24"/>
      <c r="M29" s="24"/>
      <c r="N29" s="24"/>
      <c r="O29" s="24"/>
      <c r="P29" s="24"/>
      <c r="Q29" s="24"/>
      <c r="R29" s="24"/>
    </row>
    <row r="30" spans="1:18" ht="14.5" thickBot="1" x14ac:dyDescent="0.35">
      <c r="A30" s="13"/>
      <c r="D30" s="202" t="s">
        <v>49</v>
      </c>
      <c r="E30" s="203"/>
      <c r="F30" s="59"/>
      <c r="G30" s="203" t="s">
        <v>50</v>
      </c>
      <c r="H30" s="206"/>
      <c r="I30" s="25"/>
      <c r="J30" s="25"/>
      <c r="K30" s="25"/>
      <c r="L30" s="25"/>
      <c r="M30" s="25"/>
      <c r="N30" s="25"/>
      <c r="O30" s="25"/>
      <c r="P30" s="25"/>
      <c r="Q30" s="25"/>
      <c r="R30" s="25"/>
    </row>
    <row r="31" spans="1:18" ht="14.5" thickBot="1" x14ac:dyDescent="0.35">
      <c r="A31" s="13"/>
    </row>
    <row r="32" spans="1:18" ht="14.5" thickBot="1" x14ac:dyDescent="0.35">
      <c r="A32" s="13"/>
      <c r="B32" s="281" t="s">
        <v>84</v>
      </c>
      <c r="C32" s="282"/>
      <c r="D32" s="282"/>
      <c r="E32" s="282"/>
      <c r="F32" s="282"/>
      <c r="G32" s="282"/>
      <c r="H32" s="283"/>
      <c r="I32" s="34"/>
      <c r="J32" s="34"/>
      <c r="K32" s="34"/>
      <c r="L32" s="34"/>
      <c r="M32" s="34"/>
      <c r="N32" s="34"/>
      <c r="O32" s="34"/>
      <c r="P32" s="34"/>
      <c r="Q32" s="34"/>
      <c r="R32" s="34"/>
    </row>
    <row r="33" spans="1:18" ht="42" x14ac:dyDescent="0.3">
      <c r="A33" s="13"/>
      <c r="B33" s="14" t="s">
        <v>85</v>
      </c>
      <c r="C33" s="30" t="s">
        <v>86</v>
      </c>
      <c r="D33" s="15" t="s">
        <v>87</v>
      </c>
      <c r="E33" s="15" t="s">
        <v>88</v>
      </c>
      <c r="F33" s="15" t="s">
        <v>89</v>
      </c>
      <c r="G33" s="61" t="s">
        <v>90</v>
      </c>
      <c r="H33" s="61" t="s">
        <v>91</v>
      </c>
      <c r="I33" s="25"/>
      <c r="J33" s="25"/>
      <c r="K33" s="25"/>
      <c r="L33" s="25"/>
      <c r="M33" s="25"/>
      <c r="N33" s="25"/>
      <c r="O33" s="25"/>
      <c r="P33" s="25"/>
      <c r="Q33" s="25"/>
      <c r="R33" s="25"/>
    </row>
    <row r="34" spans="1:18" ht="84" x14ac:dyDescent="0.3">
      <c r="B34" s="26" t="s">
        <v>54</v>
      </c>
      <c r="C34" s="11" t="s">
        <v>92</v>
      </c>
      <c r="D34" s="11" t="s">
        <v>93</v>
      </c>
      <c r="E34" s="16">
        <v>41807</v>
      </c>
      <c r="F34" s="11" t="s">
        <v>94</v>
      </c>
      <c r="G34" s="20"/>
      <c r="H34" s="17"/>
      <c r="I34" s="20"/>
      <c r="J34" s="20"/>
      <c r="K34" s="20"/>
      <c r="L34" s="20"/>
      <c r="M34" s="20"/>
      <c r="N34" s="20"/>
      <c r="O34" s="20"/>
      <c r="P34" s="20"/>
      <c r="Q34" s="20"/>
      <c r="R34" s="20"/>
    </row>
    <row r="35" spans="1:18" ht="28" x14ac:dyDescent="0.3">
      <c r="B35" s="27" t="s">
        <v>95</v>
      </c>
      <c r="C35" s="31"/>
      <c r="D35" s="5"/>
      <c r="E35" s="5"/>
      <c r="F35" s="5"/>
      <c r="G35" s="5"/>
      <c r="H35" s="17"/>
      <c r="I35" s="20"/>
      <c r="J35" s="20"/>
      <c r="K35" s="20"/>
      <c r="L35" s="20"/>
      <c r="M35" s="20"/>
      <c r="N35" s="20"/>
      <c r="O35" s="20"/>
      <c r="P35" s="20"/>
      <c r="Q35" s="20"/>
      <c r="R35" s="20"/>
    </row>
    <row r="36" spans="1:18" x14ac:dyDescent="0.3">
      <c r="B36" s="28" t="s">
        <v>96</v>
      </c>
      <c r="C36" s="32"/>
      <c r="D36" s="5"/>
      <c r="E36" s="5"/>
      <c r="F36" s="5"/>
      <c r="G36" s="5"/>
      <c r="H36" s="17"/>
      <c r="I36" s="20"/>
      <c r="J36" s="20"/>
      <c r="K36" s="20"/>
      <c r="L36" s="20"/>
      <c r="M36" s="20"/>
      <c r="N36" s="20"/>
      <c r="O36" s="20"/>
      <c r="P36" s="20"/>
      <c r="Q36" s="20"/>
      <c r="R36" s="20"/>
    </row>
    <row r="37" spans="1:18" x14ac:dyDescent="0.3">
      <c r="B37" s="28" t="s">
        <v>97</v>
      </c>
      <c r="C37" s="32"/>
      <c r="D37" s="5"/>
      <c r="E37" s="5"/>
      <c r="F37" s="5"/>
      <c r="G37" s="5"/>
      <c r="H37" s="17"/>
      <c r="I37" s="20"/>
      <c r="J37" s="20"/>
      <c r="K37" s="20"/>
      <c r="L37" s="20"/>
      <c r="M37" s="20"/>
      <c r="N37" s="20"/>
      <c r="O37" s="20"/>
      <c r="P37" s="20"/>
      <c r="Q37" s="20"/>
      <c r="R37" s="20"/>
    </row>
    <row r="38" spans="1:18" ht="14.5" thickBot="1" x14ac:dyDescent="0.35">
      <c r="B38" s="58" t="s">
        <v>98</v>
      </c>
      <c r="C38" s="33"/>
      <c r="D38" s="18"/>
      <c r="E38" s="18"/>
      <c r="F38" s="18"/>
      <c r="G38" s="18"/>
      <c r="H38" s="19"/>
      <c r="I38" s="20"/>
      <c r="J38" s="20"/>
      <c r="K38" s="20"/>
      <c r="L38" s="20"/>
      <c r="M38" s="20"/>
      <c r="N38" s="20"/>
      <c r="O38" s="20"/>
      <c r="P38" s="20"/>
      <c r="Q38" s="20"/>
      <c r="R38" s="20"/>
    </row>
    <row r="39" spans="1:18" x14ac:dyDescent="0.3">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M18"/>
  <sheetViews>
    <sheetView zoomScale="80" zoomScaleNormal="80" zoomScalePageLayoutView="80" workbookViewId="0">
      <selection activeCell="N13" sqref="N13"/>
    </sheetView>
  </sheetViews>
  <sheetFormatPr baseColWidth="10" defaultColWidth="10.81640625" defaultRowHeight="14" x14ac:dyDescent="0.3"/>
  <cols>
    <col min="1" max="1" width="7" style="1" customWidth="1"/>
    <col min="2" max="2" width="22.453125" style="1" customWidth="1"/>
    <col min="3" max="3" width="36.7265625" style="1" customWidth="1"/>
    <col min="4" max="4" width="45.26953125" style="1" customWidth="1"/>
    <col min="5" max="5" width="22.7265625" style="1" customWidth="1"/>
    <col min="6" max="6" width="29.7265625" style="1" customWidth="1"/>
    <col min="7" max="7" width="15.1796875" style="1" customWidth="1"/>
    <col min="8" max="8" width="14.453125" style="1" customWidth="1"/>
    <col min="9" max="9" width="14.81640625" style="1" customWidth="1"/>
    <col min="10" max="10" width="13" style="1" customWidth="1"/>
    <col min="11" max="11" width="13.453125" style="1" customWidth="1"/>
    <col min="12" max="13" width="15.453125" style="1" customWidth="1"/>
    <col min="14" max="16384" width="10.81640625" style="1"/>
  </cols>
  <sheetData>
    <row r="2" spans="1:13" x14ac:dyDescent="0.3">
      <c r="B2" s="222" t="s">
        <v>63</v>
      </c>
      <c r="C2" s="222"/>
      <c r="D2" s="222"/>
      <c r="E2" s="222"/>
      <c r="F2" s="296"/>
      <c r="G2" s="296"/>
      <c r="H2" s="296"/>
      <c r="I2" s="296"/>
      <c r="J2" s="296"/>
      <c r="K2" s="296"/>
      <c r="L2" s="296"/>
      <c r="M2" s="296"/>
    </row>
    <row r="3" spans="1:13" ht="14.5" thickBot="1" x14ac:dyDescent="0.35"/>
    <row r="4" spans="1:13" ht="14.5" thickBot="1" x14ac:dyDescent="0.35">
      <c r="A4" s="297" t="s">
        <v>14</v>
      </c>
      <c r="B4" s="298"/>
      <c r="C4" s="298"/>
      <c r="D4" s="298"/>
      <c r="E4" s="298"/>
      <c r="F4" s="298"/>
      <c r="G4" s="298"/>
      <c r="H4" s="299" t="s">
        <v>69</v>
      </c>
      <c r="I4" s="282"/>
      <c r="J4" s="282"/>
      <c r="K4" s="282"/>
      <c r="L4" s="282"/>
      <c r="M4" s="282"/>
    </row>
    <row r="5" spans="1:13" ht="28.5" customHeight="1" x14ac:dyDescent="0.3">
      <c r="A5" s="57" t="s">
        <v>17</v>
      </c>
      <c r="B5" s="57" t="s">
        <v>18</v>
      </c>
      <c r="C5" s="61" t="s">
        <v>19</v>
      </c>
      <c r="D5" s="57" t="s">
        <v>20</v>
      </c>
      <c r="E5" s="57" t="s">
        <v>70</v>
      </c>
      <c r="F5" s="57" t="s">
        <v>22</v>
      </c>
      <c r="G5" s="36" t="s">
        <v>23</v>
      </c>
      <c r="H5" s="300" t="s">
        <v>71</v>
      </c>
      <c r="I5" s="301"/>
      <c r="J5" s="301"/>
      <c r="K5" s="302"/>
      <c r="L5" s="57" t="s">
        <v>72</v>
      </c>
      <c r="M5" s="303" t="s">
        <v>73</v>
      </c>
    </row>
    <row r="6" spans="1:13" ht="30" customHeight="1" x14ac:dyDescent="0.3">
      <c r="A6" s="230" t="s">
        <v>26</v>
      </c>
      <c r="B6" s="231">
        <v>0.3</v>
      </c>
      <c r="C6" s="209" t="s">
        <v>27</v>
      </c>
      <c r="D6" s="10" t="s">
        <v>28</v>
      </c>
      <c r="E6" s="209">
        <v>4</v>
      </c>
      <c r="F6" s="209" t="s">
        <v>29</v>
      </c>
      <c r="G6" s="223" t="s">
        <v>30</v>
      </c>
      <c r="H6" s="54" t="s">
        <v>59</v>
      </c>
      <c r="I6" s="54" t="s">
        <v>60</v>
      </c>
      <c r="J6" s="54" t="s">
        <v>61</v>
      </c>
      <c r="K6" s="54" t="s">
        <v>76</v>
      </c>
      <c r="L6" s="9" t="s">
        <v>62</v>
      </c>
      <c r="M6" s="304"/>
    </row>
    <row r="7" spans="1:13" ht="45" customHeight="1" x14ac:dyDescent="0.3">
      <c r="A7" s="230"/>
      <c r="B7" s="230"/>
      <c r="C7" s="210"/>
      <c r="D7" s="11" t="s">
        <v>31</v>
      </c>
      <c r="E7" s="210"/>
      <c r="F7" s="210"/>
      <c r="G7" s="223"/>
      <c r="H7" s="284">
        <f>1/E6</f>
        <v>0.25</v>
      </c>
      <c r="I7" s="284">
        <v>0.25</v>
      </c>
      <c r="J7" s="284">
        <v>0.5</v>
      </c>
      <c r="K7" s="284">
        <v>0</v>
      </c>
      <c r="L7" s="290">
        <f>+H7+I7+J7+K7</f>
        <v>1</v>
      </c>
      <c r="M7" s="290">
        <f>4*B6/E6</f>
        <v>0.3</v>
      </c>
    </row>
    <row r="8" spans="1:13" ht="35.25" customHeight="1" x14ac:dyDescent="0.3">
      <c r="A8" s="230"/>
      <c r="B8" s="230"/>
      <c r="C8" s="210"/>
      <c r="D8" s="11" t="s">
        <v>32</v>
      </c>
      <c r="E8" s="210"/>
      <c r="F8" s="210"/>
      <c r="G8" s="223"/>
      <c r="H8" s="285"/>
      <c r="I8" s="285"/>
      <c r="J8" s="285"/>
      <c r="K8" s="285"/>
      <c r="L8" s="291"/>
      <c r="M8" s="291"/>
    </row>
    <row r="9" spans="1:13" ht="39.75" customHeight="1" x14ac:dyDescent="0.3">
      <c r="A9" s="230"/>
      <c r="B9" s="230"/>
      <c r="C9" s="211"/>
      <c r="D9" s="11" t="s">
        <v>33</v>
      </c>
      <c r="E9" s="211"/>
      <c r="F9" s="211"/>
      <c r="G9" s="223"/>
      <c r="H9" s="286"/>
      <c r="I9" s="286"/>
      <c r="J9" s="286"/>
      <c r="K9" s="286"/>
      <c r="L9" s="292"/>
      <c r="M9" s="292"/>
    </row>
    <row r="10" spans="1:13" ht="56.25" customHeight="1" x14ac:dyDescent="0.3">
      <c r="A10" s="219" t="s">
        <v>34</v>
      </c>
      <c r="B10" s="216">
        <v>0.4</v>
      </c>
      <c r="C10" s="209" t="s">
        <v>35</v>
      </c>
      <c r="D10" s="11" t="s">
        <v>82</v>
      </c>
      <c r="E10" s="209">
        <v>20</v>
      </c>
      <c r="F10" s="209" t="s">
        <v>37</v>
      </c>
      <c r="G10" s="209" t="s">
        <v>83</v>
      </c>
      <c r="H10" s="284">
        <f>7/25</f>
        <v>0.28000000000000003</v>
      </c>
      <c r="I10" s="275">
        <v>0.35</v>
      </c>
      <c r="J10" s="275">
        <v>0.25</v>
      </c>
      <c r="K10" s="284">
        <f>8/E10</f>
        <v>0.4</v>
      </c>
      <c r="L10" s="275">
        <f>+H10+I10+J10+K10</f>
        <v>1.28</v>
      </c>
      <c r="M10" s="275">
        <f>22*B10/E10</f>
        <v>0.44000000000000006</v>
      </c>
    </row>
    <row r="11" spans="1:13" ht="47.25" customHeight="1" x14ac:dyDescent="0.3">
      <c r="A11" s="220"/>
      <c r="B11" s="217"/>
      <c r="C11" s="210"/>
      <c r="D11" s="11" t="s">
        <v>39</v>
      </c>
      <c r="E11" s="210"/>
      <c r="F11" s="210"/>
      <c r="G11" s="210"/>
      <c r="H11" s="285"/>
      <c r="I11" s="210"/>
      <c r="J11" s="210"/>
      <c r="K11" s="285"/>
      <c r="L11" s="276"/>
      <c r="M11" s="276"/>
    </row>
    <row r="12" spans="1:13" ht="57" customHeight="1" x14ac:dyDescent="0.3">
      <c r="A12" s="221"/>
      <c r="B12" s="218"/>
      <c r="C12" s="211"/>
      <c r="D12" s="11" t="s">
        <v>41</v>
      </c>
      <c r="E12" s="210"/>
      <c r="F12" s="211"/>
      <c r="G12" s="211"/>
      <c r="H12" s="286"/>
      <c r="I12" s="211"/>
      <c r="J12" s="211"/>
      <c r="K12" s="286"/>
      <c r="L12" s="277"/>
      <c r="M12" s="277"/>
    </row>
    <row r="13" spans="1:13" ht="55.5" customHeight="1" x14ac:dyDescent="0.3">
      <c r="A13" s="219" t="s">
        <v>43</v>
      </c>
      <c r="B13" s="216">
        <v>0.3</v>
      </c>
      <c r="C13" s="209" t="s">
        <v>44</v>
      </c>
      <c r="D13" s="11" t="s">
        <v>45</v>
      </c>
      <c r="E13" s="209">
        <v>15</v>
      </c>
      <c r="F13" s="209" t="s">
        <v>29</v>
      </c>
      <c r="G13" s="209" t="s">
        <v>42</v>
      </c>
      <c r="H13" s="284">
        <f>3/30</f>
        <v>0.1</v>
      </c>
      <c r="I13" s="275">
        <v>0.33</v>
      </c>
      <c r="J13" s="275">
        <v>0.4</v>
      </c>
      <c r="K13" s="284">
        <f>1/E13</f>
        <v>6.6666666666666666E-2</v>
      </c>
      <c r="L13" s="275">
        <f>+H13+I13+J13+K13</f>
        <v>0.89666666666666672</v>
      </c>
      <c r="M13" s="275">
        <f>15*B13/E13</f>
        <v>0.3</v>
      </c>
    </row>
    <row r="14" spans="1:13" ht="39.75" customHeight="1" x14ac:dyDescent="0.3">
      <c r="A14" s="220"/>
      <c r="B14" s="217"/>
      <c r="C14" s="210"/>
      <c r="D14" s="11" t="s">
        <v>46</v>
      </c>
      <c r="E14" s="210"/>
      <c r="F14" s="210"/>
      <c r="G14" s="210"/>
      <c r="H14" s="285"/>
      <c r="I14" s="210"/>
      <c r="J14" s="210"/>
      <c r="K14" s="285"/>
      <c r="L14" s="276"/>
      <c r="M14" s="276"/>
    </row>
    <row r="15" spans="1:13" ht="39" customHeight="1" x14ac:dyDescent="0.3">
      <c r="A15" s="221"/>
      <c r="B15" s="218"/>
      <c r="C15" s="211"/>
      <c r="D15" s="11" t="s">
        <v>47</v>
      </c>
      <c r="E15" s="211"/>
      <c r="F15" s="211"/>
      <c r="G15" s="211"/>
      <c r="H15" s="286"/>
      <c r="I15" s="211"/>
      <c r="J15" s="211"/>
      <c r="K15" s="286"/>
      <c r="L15" s="277"/>
      <c r="M15" s="277"/>
    </row>
    <row r="16" spans="1:13" ht="33.75" customHeight="1" x14ac:dyDescent="0.3">
      <c r="A16" s="55" t="s">
        <v>48</v>
      </c>
      <c r="B16" s="56">
        <f>SUM(B6:B15)</f>
        <v>1</v>
      </c>
      <c r="C16" s="56"/>
      <c r="D16" s="5"/>
      <c r="E16" s="5"/>
      <c r="F16" s="5"/>
      <c r="G16" s="11"/>
      <c r="H16" s="56">
        <f>SUM(H7:H15)</f>
        <v>0.63</v>
      </c>
      <c r="I16" s="56">
        <f>SUM(I7:I15)</f>
        <v>0.92999999999999994</v>
      </c>
      <c r="J16" s="56">
        <f>SUM(J7:J15)</f>
        <v>1.1499999999999999</v>
      </c>
      <c r="K16" s="56">
        <f>SUM(K7:K15)</f>
        <v>0.46666666666666667</v>
      </c>
      <c r="L16" s="23">
        <f>SUM(L7:L15)/3</f>
        <v>1.058888888888889</v>
      </c>
      <c r="M16" s="23">
        <f>SUM(M7:M15)</f>
        <v>1.04</v>
      </c>
    </row>
    <row r="17" spans="1:13" ht="29.25" customHeight="1" x14ac:dyDescent="0.3">
      <c r="A17" s="13"/>
    </row>
    <row r="18" spans="1:13" x14ac:dyDescent="0.3">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5" tint="-0.249977111117893"/>
  </sheetPr>
  <dimension ref="B1:I20"/>
  <sheetViews>
    <sheetView view="pageBreakPreview" zoomScale="71" zoomScaleSheetLayoutView="71" workbookViewId="0">
      <selection activeCell="P13" sqref="P13"/>
    </sheetView>
  </sheetViews>
  <sheetFormatPr baseColWidth="10" defaultColWidth="11.453125" defaultRowHeight="14.5" x14ac:dyDescent="0.35"/>
  <cols>
    <col min="1" max="1" width="3.26953125" customWidth="1"/>
    <col min="2" max="2" width="6.81640625" customWidth="1"/>
    <col min="3" max="3" width="15.7265625" customWidth="1"/>
    <col min="4" max="4" width="19.7265625" customWidth="1"/>
    <col min="8" max="8" width="15.26953125" customWidth="1"/>
    <col min="9" max="9" width="17.81640625" customWidth="1"/>
  </cols>
  <sheetData>
    <row r="1" spans="2:9" ht="25.5" customHeight="1" thickBot="1" x14ac:dyDescent="0.4"/>
    <row r="2" spans="2:9" ht="15" hidden="1" thickBot="1" x14ac:dyDescent="0.4"/>
    <row r="3" spans="2:9" ht="38.25" customHeight="1" thickBot="1" x14ac:dyDescent="0.4">
      <c r="B3" s="322" t="s">
        <v>102</v>
      </c>
      <c r="C3" s="323"/>
      <c r="D3" s="323"/>
      <c r="E3" s="323"/>
      <c r="F3" s="323"/>
      <c r="G3" s="323"/>
      <c r="H3" s="323"/>
      <c r="I3" s="324"/>
    </row>
    <row r="4" spans="2:9" ht="15" thickBot="1" x14ac:dyDescent="0.4">
      <c r="B4" s="320" t="s">
        <v>103</v>
      </c>
      <c r="C4" s="316"/>
      <c r="D4" s="316"/>
      <c r="E4" s="325" t="s">
        <v>104</v>
      </c>
      <c r="F4" s="326"/>
      <c r="G4" s="327"/>
      <c r="H4" s="316" t="s">
        <v>105</v>
      </c>
      <c r="I4" s="317"/>
    </row>
    <row r="5" spans="2:9" ht="15" thickBot="1" x14ac:dyDescent="0.4">
      <c r="B5" s="321"/>
      <c r="C5" s="318"/>
      <c r="D5" s="318"/>
      <c r="E5" s="62">
        <v>1</v>
      </c>
      <c r="F5" s="63">
        <v>2</v>
      </c>
      <c r="G5" s="63">
        <v>3</v>
      </c>
      <c r="H5" s="318"/>
      <c r="I5" s="319"/>
    </row>
    <row r="6" spans="2:9" ht="30.75" customHeight="1" x14ac:dyDescent="0.35">
      <c r="B6" s="53">
        <v>1</v>
      </c>
      <c r="C6" s="312" t="s">
        <v>106</v>
      </c>
      <c r="D6" s="312"/>
      <c r="E6" s="64"/>
      <c r="F6" s="64"/>
      <c r="G6" s="64"/>
      <c r="H6" s="328"/>
      <c r="I6" s="329"/>
    </row>
    <row r="7" spans="2:9" ht="39" customHeight="1" x14ac:dyDescent="0.35">
      <c r="B7" s="52">
        <v>2</v>
      </c>
      <c r="C7" s="313" t="s">
        <v>107</v>
      </c>
      <c r="D7" s="313"/>
      <c r="E7" s="50"/>
      <c r="F7" s="50"/>
      <c r="G7" s="50"/>
      <c r="H7" s="310"/>
      <c r="I7" s="311"/>
    </row>
    <row r="8" spans="2:9" ht="30" customHeight="1" x14ac:dyDescent="0.35">
      <c r="B8" s="52">
        <v>3</v>
      </c>
      <c r="C8" s="313" t="s">
        <v>108</v>
      </c>
      <c r="D8" s="313"/>
      <c r="E8" s="50"/>
      <c r="F8" s="50"/>
      <c r="G8" s="50"/>
      <c r="H8" s="310"/>
      <c r="I8" s="311"/>
    </row>
    <row r="9" spans="2:9" ht="34.5" customHeight="1" x14ac:dyDescent="0.35">
      <c r="B9" s="52">
        <v>4</v>
      </c>
      <c r="C9" s="313" t="s">
        <v>109</v>
      </c>
      <c r="D9" s="313"/>
      <c r="E9" s="50"/>
      <c r="F9" s="50"/>
      <c r="G9" s="50"/>
      <c r="H9" s="310"/>
      <c r="I9" s="311"/>
    </row>
    <row r="10" spans="2:9" ht="30.75" customHeight="1" x14ac:dyDescent="0.35">
      <c r="B10" s="52">
        <v>5</v>
      </c>
      <c r="C10" s="313" t="s">
        <v>110</v>
      </c>
      <c r="D10" s="313"/>
      <c r="E10" s="50"/>
      <c r="F10" s="50"/>
      <c r="G10" s="50"/>
      <c r="H10" s="310"/>
      <c r="I10" s="311"/>
    </row>
    <row r="11" spans="2:9" ht="33.75" customHeight="1" x14ac:dyDescent="0.35">
      <c r="B11" s="52">
        <v>6</v>
      </c>
      <c r="C11" s="313" t="s">
        <v>111</v>
      </c>
      <c r="D11" s="313"/>
      <c r="E11" s="50"/>
      <c r="F11" s="50"/>
      <c r="G11" s="50"/>
      <c r="H11" s="310"/>
      <c r="I11" s="311"/>
    </row>
    <row r="12" spans="2:9" ht="25.5" customHeight="1" x14ac:dyDescent="0.35">
      <c r="B12" s="52">
        <v>7</v>
      </c>
      <c r="C12" s="313" t="s">
        <v>112</v>
      </c>
      <c r="D12" s="313"/>
      <c r="E12" s="51"/>
      <c r="F12" s="51"/>
      <c r="G12" s="51"/>
      <c r="H12" s="314"/>
      <c r="I12" s="315"/>
    </row>
    <row r="13" spans="2:9" ht="46.5" customHeight="1" x14ac:dyDescent="0.35">
      <c r="B13" s="52">
        <v>8</v>
      </c>
      <c r="C13" s="313" t="s">
        <v>113</v>
      </c>
      <c r="D13" s="313"/>
      <c r="E13" s="51"/>
      <c r="F13" s="51"/>
      <c r="G13" s="51"/>
      <c r="H13" s="314"/>
      <c r="I13" s="315"/>
    </row>
    <row r="14" spans="2:9" ht="30.75" customHeight="1" x14ac:dyDescent="0.35">
      <c r="B14" s="52">
        <v>9</v>
      </c>
      <c r="C14" s="313" t="s">
        <v>114</v>
      </c>
      <c r="D14" s="313"/>
      <c r="E14" s="51"/>
      <c r="F14" s="51"/>
      <c r="G14" s="51"/>
      <c r="H14" s="314"/>
      <c r="I14" s="315"/>
    </row>
    <row r="15" spans="2:9" x14ac:dyDescent="0.35">
      <c r="B15" s="52">
        <v>10</v>
      </c>
      <c r="C15" s="313"/>
      <c r="D15" s="313"/>
      <c r="E15" s="51"/>
      <c r="F15" s="51"/>
      <c r="G15" s="51"/>
      <c r="H15" s="314"/>
      <c r="I15" s="315"/>
    </row>
    <row r="16" spans="2:9" x14ac:dyDescent="0.35">
      <c r="B16" s="52">
        <v>11</v>
      </c>
      <c r="C16" s="313"/>
      <c r="D16" s="313"/>
      <c r="E16" s="51"/>
      <c r="F16" s="51"/>
      <c r="G16" s="51"/>
      <c r="H16" s="314"/>
      <c r="I16" s="315"/>
    </row>
    <row r="17" spans="2:9" x14ac:dyDescent="0.35">
      <c r="B17" s="52">
        <v>12</v>
      </c>
      <c r="C17" s="313"/>
      <c r="D17" s="313"/>
      <c r="E17" s="51"/>
      <c r="F17" s="51"/>
      <c r="G17" s="51"/>
      <c r="H17" s="314"/>
      <c r="I17" s="315"/>
    </row>
    <row r="18" spans="2:9" ht="15" thickBot="1" x14ac:dyDescent="0.4"/>
    <row r="19" spans="2:9" ht="11.25" customHeight="1" thickBot="1" x14ac:dyDescent="0.4">
      <c r="B19" s="309" t="s">
        <v>115</v>
      </c>
      <c r="C19" s="309"/>
      <c r="D19" s="309"/>
      <c r="E19" s="309"/>
      <c r="F19" s="309"/>
      <c r="G19" s="309"/>
      <c r="H19" s="309"/>
      <c r="I19" s="309"/>
    </row>
    <row r="20" spans="2:9" ht="6.75" customHeight="1" thickBot="1" x14ac:dyDescent="0.4">
      <c r="B20" s="309"/>
      <c r="C20" s="309"/>
      <c r="D20" s="309"/>
      <c r="E20" s="309"/>
      <c r="F20" s="309"/>
      <c r="G20" s="309"/>
      <c r="H20" s="309"/>
      <c r="I20" s="309"/>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pageSetUpPr fitToPage="1"/>
  </sheetPr>
  <dimension ref="A1:M283"/>
  <sheetViews>
    <sheetView view="pageBreakPreview" topLeftCell="A2" zoomScaleNormal="100" zoomScaleSheetLayoutView="100" workbookViewId="0">
      <selection activeCell="B2" sqref="B2:J2"/>
    </sheetView>
  </sheetViews>
  <sheetFormatPr baseColWidth="10" defaultColWidth="10.81640625" defaultRowHeight="14" x14ac:dyDescent="0.3"/>
  <cols>
    <col min="1" max="1" width="2.453125" style="67" customWidth="1"/>
    <col min="2" max="2" width="4" style="69" customWidth="1"/>
    <col min="3" max="3" width="24.7265625" style="69" customWidth="1"/>
    <col min="4" max="4" width="35.453125" style="73" customWidth="1"/>
    <col min="5" max="5" width="12" style="69" customWidth="1"/>
    <col min="6" max="6" width="9.81640625" style="69" customWidth="1"/>
    <col min="7" max="7" width="12.7265625" style="69" customWidth="1"/>
    <col min="8" max="8" width="14.1796875" style="69" customWidth="1"/>
    <col min="9" max="9" width="22.54296875" style="69" customWidth="1"/>
    <col min="10" max="10" width="38.81640625" style="69" customWidth="1"/>
    <col min="11" max="11" width="1.54296875" style="67" customWidth="1"/>
    <col min="12" max="12" width="16.453125" style="67" customWidth="1"/>
    <col min="13" max="16384" width="10.81640625" style="69"/>
  </cols>
  <sheetData>
    <row r="1" spans="1:12" ht="14.5" hidden="1" x14ac:dyDescent="0.35">
      <c r="B1" s="67"/>
      <c r="C1" s="67"/>
      <c r="D1" s="67"/>
      <c r="E1" s="67"/>
      <c r="F1" s="67"/>
      <c r="G1" s="67"/>
      <c r="H1" s="67"/>
      <c r="I1" s="67"/>
      <c r="J1" s="67"/>
      <c r="L1" s="68"/>
    </row>
    <row r="2" spans="1:12" ht="67.5" customHeight="1" x14ac:dyDescent="0.35">
      <c r="A2" s="70"/>
      <c r="B2" s="369" t="s">
        <v>303</v>
      </c>
      <c r="C2" s="370"/>
      <c r="D2" s="370"/>
      <c r="E2" s="370"/>
      <c r="F2" s="370"/>
      <c r="G2" s="370"/>
      <c r="H2" s="370"/>
      <c r="I2" s="370"/>
      <c r="J2" s="371"/>
      <c r="K2" s="70"/>
      <c r="L2" s="68"/>
    </row>
    <row r="3" spans="1:12" ht="5.15" customHeight="1" x14ac:dyDescent="0.35">
      <c r="A3" s="70"/>
      <c r="B3" s="372"/>
      <c r="C3" s="372"/>
      <c r="D3" s="372"/>
      <c r="E3" s="372"/>
      <c r="F3" s="372"/>
      <c r="G3" s="372"/>
      <c r="H3" s="372"/>
      <c r="I3" s="372"/>
      <c r="J3" s="372"/>
      <c r="K3" s="70"/>
      <c r="L3" s="68"/>
    </row>
    <row r="4" spans="1:12" ht="22" customHeight="1" x14ac:dyDescent="0.35">
      <c r="A4" s="70"/>
      <c r="B4" s="350" t="s">
        <v>205</v>
      </c>
      <c r="C4" s="351"/>
      <c r="D4" s="351"/>
      <c r="E4" s="351"/>
      <c r="F4" s="351"/>
      <c r="G4" s="351"/>
      <c r="H4" s="351"/>
      <c r="I4" s="351"/>
      <c r="J4" s="352"/>
      <c r="K4" s="70"/>
      <c r="L4" s="68"/>
    </row>
    <row r="5" spans="1:12" s="71" customFormat="1" ht="22.5" customHeight="1" x14ac:dyDescent="0.35">
      <c r="A5" s="70"/>
      <c r="B5" s="367" t="s">
        <v>194</v>
      </c>
      <c r="C5" s="368"/>
      <c r="D5" s="368"/>
      <c r="E5" s="368"/>
      <c r="F5" s="368"/>
      <c r="G5" s="368"/>
      <c r="H5" s="368"/>
      <c r="I5" s="368"/>
      <c r="J5" s="78">
        <v>5</v>
      </c>
      <c r="K5" s="70"/>
      <c r="L5" s="68"/>
    </row>
    <row r="6" spans="1:12" s="71" customFormat="1" ht="22.5" customHeight="1" x14ac:dyDescent="0.35">
      <c r="A6" s="70"/>
      <c r="B6" s="348" t="s">
        <v>150</v>
      </c>
      <c r="C6" s="349"/>
      <c r="D6" s="349"/>
      <c r="E6" s="349"/>
      <c r="F6" s="349"/>
      <c r="G6" s="349"/>
      <c r="H6" s="349"/>
      <c r="I6" s="349"/>
      <c r="J6" s="78">
        <v>4</v>
      </c>
      <c r="K6" s="70"/>
      <c r="L6" s="68"/>
    </row>
    <row r="7" spans="1:12" s="71" customFormat="1" ht="22.5" customHeight="1" x14ac:dyDescent="0.35">
      <c r="A7" s="70"/>
      <c r="B7" s="348" t="s">
        <v>117</v>
      </c>
      <c r="C7" s="349"/>
      <c r="D7" s="349"/>
      <c r="E7" s="349"/>
      <c r="F7" s="349"/>
      <c r="G7" s="349"/>
      <c r="H7" s="349"/>
      <c r="I7" s="349"/>
      <c r="J7" s="78">
        <v>3</v>
      </c>
      <c r="K7" s="70"/>
      <c r="L7" s="68"/>
    </row>
    <row r="8" spans="1:12" s="71" customFormat="1" ht="22.5" customHeight="1" x14ac:dyDescent="0.35">
      <c r="A8" s="70"/>
      <c r="B8" s="348" t="s">
        <v>118</v>
      </c>
      <c r="C8" s="349"/>
      <c r="D8" s="349"/>
      <c r="E8" s="349"/>
      <c r="F8" s="349"/>
      <c r="G8" s="349"/>
      <c r="H8" s="349"/>
      <c r="I8" s="349"/>
      <c r="J8" s="78">
        <v>2</v>
      </c>
      <c r="K8" s="70"/>
      <c r="L8" s="68"/>
    </row>
    <row r="9" spans="1:12" s="71" customFormat="1" ht="22.5" customHeight="1" x14ac:dyDescent="0.35">
      <c r="A9" s="70"/>
      <c r="B9" s="348" t="s">
        <v>119</v>
      </c>
      <c r="C9" s="349"/>
      <c r="D9" s="349"/>
      <c r="E9" s="349"/>
      <c r="F9" s="349"/>
      <c r="G9" s="349"/>
      <c r="H9" s="349"/>
      <c r="I9" s="349"/>
      <c r="J9" s="78">
        <v>1</v>
      </c>
      <c r="K9" s="70"/>
      <c r="L9" s="68"/>
    </row>
    <row r="10" spans="1:12" s="71" customFormat="1" ht="6" customHeight="1" x14ac:dyDescent="0.35">
      <c r="A10" s="70"/>
      <c r="B10" s="79"/>
      <c r="C10" s="80"/>
      <c r="D10" s="80"/>
      <c r="E10" s="80"/>
      <c r="F10" s="80"/>
      <c r="G10" s="80"/>
      <c r="H10" s="80"/>
      <c r="I10" s="80"/>
      <c r="J10" s="81"/>
      <c r="K10" s="70"/>
      <c r="L10" s="68"/>
    </row>
    <row r="11" spans="1:12" ht="33" customHeight="1" x14ac:dyDescent="0.35">
      <c r="A11" s="70"/>
      <c r="B11" s="360" t="s">
        <v>195</v>
      </c>
      <c r="C11" s="360"/>
      <c r="D11" s="364" t="s">
        <v>120</v>
      </c>
      <c r="E11" s="360" t="s">
        <v>206</v>
      </c>
      <c r="F11" s="360"/>
      <c r="G11" s="360"/>
      <c r="H11" s="360" t="s">
        <v>311</v>
      </c>
      <c r="I11" s="360" t="s">
        <v>312</v>
      </c>
      <c r="J11" s="360" t="s">
        <v>193</v>
      </c>
      <c r="K11" s="72"/>
      <c r="L11" s="68"/>
    </row>
    <row r="12" spans="1:12" ht="27.75" customHeight="1" x14ac:dyDescent="0.35">
      <c r="A12" s="70"/>
      <c r="B12" s="360"/>
      <c r="C12" s="360"/>
      <c r="D12" s="365"/>
      <c r="E12" s="76" t="s">
        <v>122</v>
      </c>
      <c r="F12" s="76" t="s">
        <v>123</v>
      </c>
      <c r="G12" s="76" t="s">
        <v>124</v>
      </c>
      <c r="H12" s="360"/>
      <c r="I12" s="360"/>
      <c r="J12" s="360"/>
      <c r="K12" s="72"/>
      <c r="L12" s="68"/>
    </row>
    <row r="13" spans="1:12" ht="15.75" customHeight="1" x14ac:dyDescent="0.35">
      <c r="A13" s="70"/>
      <c r="B13" s="360"/>
      <c r="C13" s="360"/>
      <c r="D13" s="366"/>
      <c r="E13" s="82">
        <v>0.6</v>
      </c>
      <c r="F13" s="82">
        <v>0.2</v>
      </c>
      <c r="G13" s="82">
        <v>0.2</v>
      </c>
      <c r="H13" s="360"/>
      <c r="I13" s="360"/>
      <c r="J13" s="360"/>
      <c r="K13" s="72"/>
      <c r="L13" s="68"/>
    </row>
    <row r="14" spans="1:12" ht="47.5" customHeight="1" x14ac:dyDescent="0.35">
      <c r="A14" s="70"/>
      <c r="B14" s="361">
        <v>1</v>
      </c>
      <c r="C14" s="361" t="s">
        <v>221</v>
      </c>
      <c r="D14" s="83" t="s">
        <v>331</v>
      </c>
      <c r="E14" s="84"/>
      <c r="F14" s="84"/>
      <c r="G14" s="85"/>
      <c r="H14" s="347"/>
      <c r="I14" s="334">
        <f>+(E17*60%)+(F17*20%)+(G17*20%)</f>
        <v>0</v>
      </c>
      <c r="J14" s="335"/>
      <c r="K14" s="72"/>
      <c r="L14" s="68"/>
    </row>
    <row r="15" spans="1:12" ht="50.25" customHeight="1" x14ac:dyDescent="0.35">
      <c r="A15" s="70"/>
      <c r="B15" s="362"/>
      <c r="C15" s="362"/>
      <c r="D15" s="83" t="s">
        <v>282</v>
      </c>
      <c r="E15" s="84"/>
      <c r="F15" s="84"/>
      <c r="G15" s="85"/>
      <c r="H15" s="347"/>
      <c r="I15" s="334"/>
      <c r="J15" s="335"/>
      <c r="K15" s="72"/>
      <c r="L15" s="68"/>
    </row>
    <row r="16" spans="1:12" ht="58.5" customHeight="1" x14ac:dyDescent="0.35">
      <c r="A16" s="70"/>
      <c r="B16" s="363"/>
      <c r="C16" s="363"/>
      <c r="D16" s="83" t="s">
        <v>332</v>
      </c>
      <c r="E16" s="84"/>
      <c r="F16" s="84"/>
      <c r="G16" s="85"/>
      <c r="H16" s="347"/>
      <c r="I16" s="334"/>
      <c r="J16" s="335"/>
      <c r="K16" s="72"/>
      <c r="L16" s="68"/>
    </row>
    <row r="17" spans="1:12" ht="24.75" customHeight="1" x14ac:dyDescent="0.35">
      <c r="A17" s="70"/>
      <c r="B17" s="343" t="s">
        <v>125</v>
      </c>
      <c r="C17" s="344"/>
      <c r="D17" s="345"/>
      <c r="E17" s="86">
        <f>SUM(E14:E16)/3</f>
        <v>0</v>
      </c>
      <c r="F17" s="86">
        <f t="shared" ref="F17:G17" si="0">SUM(F14:F16)/3</f>
        <v>0</v>
      </c>
      <c r="G17" s="86">
        <f t="shared" si="0"/>
        <v>0</v>
      </c>
      <c r="H17" s="347"/>
      <c r="I17" s="334"/>
      <c r="J17" s="335"/>
      <c r="K17" s="72"/>
      <c r="L17" s="68"/>
    </row>
    <row r="18" spans="1:12" ht="24.75" customHeight="1" x14ac:dyDescent="0.35">
      <c r="A18" s="70"/>
      <c r="B18" s="354">
        <v>2</v>
      </c>
      <c r="C18" s="354" t="s">
        <v>226</v>
      </c>
      <c r="D18" s="83" t="s">
        <v>283</v>
      </c>
      <c r="E18" s="84"/>
      <c r="F18" s="84"/>
      <c r="G18" s="84"/>
      <c r="H18" s="347"/>
      <c r="I18" s="357">
        <f>+(E34*60%)+(F34*20%)+(G34*20%)</f>
        <v>0</v>
      </c>
      <c r="J18" s="335"/>
      <c r="K18" s="72"/>
      <c r="L18" s="68"/>
    </row>
    <row r="19" spans="1:12" ht="30" customHeight="1" x14ac:dyDescent="0.35">
      <c r="A19" s="70"/>
      <c r="B19" s="355"/>
      <c r="C19" s="355"/>
      <c r="D19" s="83" t="s">
        <v>284</v>
      </c>
      <c r="E19" s="84"/>
      <c r="F19" s="84"/>
      <c r="G19" s="84"/>
      <c r="H19" s="347"/>
      <c r="I19" s="358"/>
      <c r="J19" s="335"/>
      <c r="K19" s="72"/>
      <c r="L19" s="68"/>
    </row>
    <row r="20" spans="1:12" ht="26.25" customHeight="1" x14ac:dyDescent="0.35">
      <c r="A20" s="70"/>
      <c r="B20" s="355"/>
      <c r="C20" s="355"/>
      <c r="D20" s="83" t="s">
        <v>285</v>
      </c>
      <c r="E20" s="84"/>
      <c r="F20" s="84"/>
      <c r="G20" s="84"/>
      <c r="H20" s="347"/>
      <c r="I20" s="358"/>
      <c r="J20" s="335"/>
      <c r="K20" s="72"/>
      <c r="L20" s="68"/>
    </row>
    <row r="21" spans="1:12" ht="19.5" customHeight="1" x14ac:dyDescent="0.35">
      <c r="A21" s="70"/>
      <c r="B21" s="355"/>
      <c r="C21" s="355"/>
      <c r="D21" s="83" t="s">
        <v>286</v>
      </c>
      <c r="E21" s="84"/>
      <c r="F21" s="84"/>
      <c r="G21" s="84"/>
      <c r="H21" s="347"/>
      <c r="I21" s="358"/>
      <c r="J21" s="335"/>
      <c r="K21" s="72"/>
      <c r="L21" s="68"/>
    </row>
    <row r="22" spans="1:12" ht="25.5" customHeight="1" x14ac:dyDescent="0.35">
      <c r="A22" s="70"/>
      <c r="B22" s="355"/>
      <c r="C22" s="355"/>
      <c r="D22" s="83" t="s">
        <v>287</v>
      </c>
      <c r="E22" s="84"/>
      <c r="F22" s="84"/>
      <c r="G22" s="84"/>
      <c r="H22" s="347"/>
      <c r="I22" s="358"/>
      <c r="J22" s="335"/>
      <c r="K22" s="72"/>
      <c r="L22" s="68"/>
    </row>
    <row r="23" spans="1:12" ht="25.5" customHeight="1" x14ac:dyDescent="0.35">
      <c r="A23" s="70"/>
      <c r="B23" s="355"/>
      <c r="C23" s="355"/>
      <c r="D23" s="83" t="s">
        <v>288</v>
      </c>
      <c r="E23" s="84"/>
      <c r="F23" s="84"/>
      <c r="G23" s="84"/>
      <c r="H23" s="347"/>
      <c r="I23" s="358"/>
      <c r="J23" s="335"/>
      <c r="K23" s="72"/>
      <c r="L23" s="68"/>
    </row>
    <row r="24" spans="1:12" ht="35.25" customHeight="1" x14ac:dyDescent="0.35">
      <c r="A24" s="70"/>
      <c r="B24" s="355"/>
      <c r="C24" s="355"/>
      <c r="D24" s="83" t="s">
        <v>289</v>
      </c>
      <c r="E24" s="84"/>
      <c r="F24" s="84"/>
      <c r="G24" s="84"/>
      <c r="H24" s="347"/>
      <c r="I24" s="358"/>
      <c r="J24" s="335"/>
      <c r="K24" s="72"/>
      <c r="L24" s="68"/>
    </row>
    <row r="25" spans="1:12" ht="35.25" customHeight="1" x14ac:dyDescent="0.35">
      <c r="A25" s="70"/>
      <c r="B25" s="355"/>
      <c r="C25" s="355"/>
      <c r="D25" s="83" t="s">
        <v>290</v>
      </c>
      <c r="E25" s="84"/>
      <c r="F25" s="84"/>
      <c r="G25" s="84"/>
      <c r="H25" s="347"/>
      <c r="I25" s="358"/>
      <c r="J25" s="335"/>
      <c r="K25" s="72"/>
      <c r="L25" s="68"/>
    </row>
    <row r="26" spans="1:12" ht="46.5" customHeight="1" x14ac:dyDescent="0.35">
      <c r="A26" s="70"/>
      <c r="B26" s="355"/>
      <c r="C26" s="355"/>
      <c r="D26" s="83" t="s">
        <v>291</v>
      </c>
      <c r="E26" s="84"/>
      <c r="F26" s="84"/>
      <c r="G26" s="84"/>
      <c r="H26" s="347"/>
      <c r="I26" s="358"/>
      <c r="J26" s="335"/>
      <c r="K26" s="72"/>
      <c r="L26" s="68"/>
    </row>
    <row r="27" spans="1:12" ht="24.75" customHeight="1" x14ac:dyDescent="0.35">
      <c r="A27" s="70"/>
      <c r="B27" s="355"/>
      <c r="C27" s="355"/>
      <c r="D27" s="83" t="s">
        <v>292</v>
      </c>
      <c r="E27" s="84"/>
      <c r="F27" s="84"/>
      <c r="G27" s="84"/>
      <c r="H27" s="338"/>
      <c r="I27" s="358"/>
      <c r="J27" s="335"/>
      <c r="K27" s="72"/>
      <c r="L27" s="68"/>
    </row>
    <row r="28" spans="1:12" ht="43.5" customHeight="1" x14ac:dyDescent="0.35">
      <c r="A28" s="70"/>
      <c r="B28" s="355"/>
      <c r="C28" s="355"/>
      <c r="D28" s="83" t="s">
        <v>293</v>
      </c>
      <c r="E28" s="84"/>
      <c r="F28" s="84"/>
      <c r="G28" s="84"/>
      <c r="H28" s="338"/>
      <c r="I28" s="358"/>
      <c r="J28" s="335"/>
      <c r="K28" s="72"/>
      <c r="L28" s="68"/>
    </row>
    <row r="29" spans="1:12" ht="24.75" customHeight="1" x14ac:dyDescent="0.35">
      <c r="A29" s="70"/>
      <c r="B29" s="355"/>
      <c r="C29" s="355"/>
      <c r="D29" s="83" t="s">
        <v>208</v>
      </c>
      <c r="E29" s="84"/>
      <c r="F29" s="84"/>
      <c r="G29" s="84"/>
      <c r="H29" s="338"/>
      <c r="I29" s="358"/>
      <c r="J29" s="335"/>
      <c r="K29" s="72"/>
      <c r="L29" s="68"/>
    </row>
    <row r="30" spans="1:12" ht="38.25" customHeight="1" x14ac:dyDescent="0.35">
      <c r="A30" s="70"/>
      <c r="B30" s="355"/>
      <c r="C30" s="355"/>
      <c r="D30" s="83" t="s">
        <v>294</v>
      </c>
      <c r="E30" s="84"/>
      <c r="F30" s="84"/>
      <c r="G30" s="84"/>
      <c r="H30" s="338"/>
      <c r="I30" s="358"/>
      <c r="J30" s="335"/>
      <c r="K30" s="72"/>
      <c r="L30" s="68"/>
    </row>
    <row r="31" spans="1:12" ht="45.75" customHeight="1" x14ac:dyDescent="0.35">
      <c r="A31" s="70"/>
      <c r="B31" s="355"/>
      <c r="C31" s="355"/>
      <c r="D31" s="83" t="s">
        <v>295</v>
      </c>
      <c r="E31" s="84"/>
      <c r="F31" s="84"/>
      <c r="G31" s="84"/>
      <c r="H31" s="338"/>
      <c r="I31" s="358"/>
      <c r="J31" s="335"/>
      <c r="K31" s="72"/>
      <c r="L31" s="68"/>
    </row>
    <row r="32" spans="1:12" ht="30" x14ac:dyDescent="0.35">
      <c r="A32" s="70"/>
      <c r="B32" s="355"/>
      <c r="C32" s="355"/>
      <c r="D32" s="83" t="s">
        <v>222</v>
      </c>
      <c r="E32" s="84"/>
      <c r="F32" s="84"/>
      <c r="G32" s="84"/>
      <c r="H32" s="338"/>
      <c r="I32" s="358"/>
      <c r="J32" s="335"/>
      <c r="K32" s="72"/>
      <c r="L32" s="68"/>
    </row>
    <row r="33" spans="1:12" ht="27.75" customHeight="1" x14ac:dyDescent="0.35">
      <c r="A33" s="70"/>
      <c r="B33" s="356"/>
      <c r="C33" s="356"/>
      <c r="D33" s="83" t="s">
        <v>223</v>
      </c>
      <c r="E33" s="84"/>
      <c r="F33" s="84"/>
      <c r="G33" s="84"/>
      <c r="H33" s="338"/>
      <c r="I33" s="358"/>
      <c r="J33" s="335"/>
      <c r="K33" s="72"/>
      <c r="L33" s="68"/>
    </row>
    <row r="34" spans="1:12" ht="24.75" customHeight="1" x14ac:dyDescent="0.35">
      <c r="A34" s="70"/>
      <c r="B34" s="343" t="s">
        <v>125</v>
      </c>
      <c r="C34" s="344"/>
      <c r="D34" s="345"/>
      <c r="E34" s="86">
        <f>SUM(E18:E33)/16</f>
        <v>0</v>
      </c>
      <c r="F34" s="86">
        <f>SUM(F18:F33)/16</f>
        <v>0</v>
      </c>
      <c r="G34" s="86">
        <f t="shared" ref="G34" si="1">SUM(G18:G33)/16</f>
        <v>0</v>
      </c>
      <c r="H34" s="338"/>
      <c r="I34" s="359"/>
      <c r="J34" s="335"/>
      <c r="K34" s="72"/>
      <c r="L34" s="68"/>
    </row>
    <row r="35" spans="1:12" ht="29.25" customHeight="1" x14ac:dyDescent="0.35">
      <c r="A35" s="70"/>
      <c r="B35" s="337">
        <v>3</v>
      </c>
      <c r="C35" s="337" t="s">
        <v>126</v>
      </c>
      <c r="D35" s="87" t="s">
        <v>224</v>
      </c>
      <c r="E35" s="88"/>
      <c r="F35" s="88"/>
      <c r="G35" s="88"/>
      <c r="H35" s="333"/>
      <c r="I35" s="334">
        <f>(E40*60%)+(F40*20%)+(G40*20%)</f>
        <v>0</v>
      </c>
      <c r="J35" s="353"/>
      <c r="K35" s="72"/>
      <c r="L35" s="68"/>
    </row>
    <row r="36" spans="1:12" ht="24.75" customHeight="1" x14ac:dyDescent="0.35">
      <c r="A36" s="70"/>
      <c r="B36" s="337"/>
      <c r="C36" s="337"/>
      <c r="D36" s="87" t="s">
        <v>144</v>
      </c>
      <c r="E36" s="88"/>
      <c r="F36" s="88"/>
      <c r="G36" s="88"/>
      <c r="H36" s="333"/>
      <c r="I36" s="334"/>
      <c r="J36" s="353"/>
      <c r="K36" s="72"/>
      <c r="L36" s="68"/>
    </row>
    <row r="37" spans="1:12" ht="24.75" customHeight="1" x14ac:dyDescent="0.35">
      <c r="A37" s="70"/>
      <c r="B37" s="337"/>
      <c r="C37" s="337"/>
      <c r="D37" s="87" t="s">
        <v>145</v>
      </c>
      <c r="E37" s="88"/>
      <c r="F37" s="88"/>
      <c r="G37" s="88"/>
      <c r="H37" s="333"/>
      <c r="I37" s="334"/>
      <c r="J37" s="353"/>
      <c r="K37" s="72"/>
      <c r="L37" s="68"/>
    </row>
    <row r="38" spans="1:12" ht="24.75" customHeight="1" x14ac:dyDescent="0.35">
      <c r="A38" s="70"/>
      <c r="B38" s="337"/>
      <c r="C38" s="337"/>
      <c r="D38" s="87" t="s">
        <v>209</v>
      </c>
      <c r="E38" s="88"/>
      <c r="F38" s="88"/>
      <c r="G38" s="88"/>
      <c r="H38" s="333"/>
      <c r="I38" s="334"/>
      <c r="J38" s="353"/>
      <c r="K38" s="72"/>
      <c r="L38" s="68"/>
    </row>
    <row r="39" spans="1:12" ht="38.25" customHeight="1" x14ac:dyDescent="0.35">
      <c r="A39" s="70"/>
      <c r="B39" s="337"/>
      <c r="C39" s="337"/>
      <c r="D39" s="87" t="s">
        <v>225</v>
      </c>
      <c r="E39" s="88"/>
      <c r="F39" s="88"/>
      <c r="G39" s="88"/>
      <c r="H39" s="333"/>
      <c r="I39" s="334"/>
      <c r="J39" s="353"/>
      <c r="K39" s="72"/>
      <c r="L39" s="68"/>
    </row>
    <row r="40" spans="1:12" ht="24.75" customHeight="1" x14ac:dyDescent="0.35">
      <c r="A40" s="70"/>
      <c r="B40" s="339" t="s">
        <v>125</v>
      </c>
      <c r="C40" s="340"/>
      <c r="D40" s="341"/>
      <c r="E40" s="86">
        <f>SUM(E35:E39)/5</f>
        <v>0</v>
      </c>
      <c r="F40" s="86">
        <f t="shared" ref="F40:G40" si="2">SUM(F35:F39)/5</f>
        <v>0</v>
      </c>
      <c r="G40" s="86">
        <f t="shared" si="2"/>
        <v>0</v>
      </c>
      <c r="H40" s="333"/>
      <c r="I40" s="334"/>
      <c r="J40" s="353"/>
      <c r="K40" s="72"/>
      <c r="L40" s="68"/>
    </row>
    <row r="41" spans="1:12" ht="23.25" customHeight="1" x14ac:dyDescent="0.35">
      <c r="A41" s="70"/>
      <c r="B41" s="337">
        <v>4</v>
      </c>
      <c r="C41" s="337" t="s">
        <v>237</v>
      </c>
      <c r="D41" s="83" t="s">
        <v>227</v>
      </c>
      <c r="E41" s="88"/>
      <c r="F41" s="88"/>
      <c r="G41" s="88"/>
      <c r="H41" s="347"/>
      <c r="I41" s="334">
        <f>+(E51*60%)+(F51*20%)+(G51*20%)</f>
        <v>0</v>
      </c>
      <c r="J41" s="335"/>
      <c r="K41" s="72"/>
      <c r="L41" s="68"/>
    </row>
    <row r="42" spans="1:12" ht="26.25" customHeight="1" x14ac:dyDescent="0.35">
      <c r="A42" s="70"/>
      <c r="B42" s="337"/>
      <c r="C42" s="337"/>
      <c r="D42" s="83" t="s">
        <v>228</v>
      </c>
      <c r="E42" s="88"/>
      <c r="F42" s="88"/>
      <c r="G42" s="88"/>
      <c r="H42" s="347"/>
      <c r="I42" s="334"/>
      <c r="J42" s="335"/>
      <c r="K42" s="72"/>
      <c r="L42" s="68"/>
    </row>
    <row r="43" spans="1:12" ht="53.25" customHeight="1" x14ac:dyDescent="0.35">
      <c r="A43" s="70"/>
      <c r="B43" s="337"/>
      <c r="C43" s="337"/>
      <c r="D43" s="83" t="s">
        <v>229</v>
      </c>
      <c r="E43" s="88"/>
      <c r="F43" s="88"/>
      <c r="G43" s="88"/>
      <c r="H43" s="347"/>
      <c r="I43" s="334"/>
      <c r="J43" s="335"/>
      <c r="K43" s="72"/>
      <c r="L43" s="68"/>
    </row>
    <row r="44" spans="1:12" ht="39.75" customHeight="1" x14ac:dyDescent="0.35">
      <c r="A44" s="70"/>
      <c r="B44" s="337"/>
      <c r="C44" s="337"/>
      <c r="D44" s="83" t="s">
        <v>230</v>
      </c>
      <c r="E44" s="88"/>
      <c r="F44" s="88"/>
      <c r="G44" s="88"/>
      <c r="H44" s="347"/>
      <c r="I44" s="334"/>
      <c r="J44" s="335"/>
      <c r="K44" s="72"/>
      <c r="L44" s="68"/>
    </row>
    <row r="45" spans="1:12" ht="45.75" customHeight="1" x14ac:dyDescent="0.35">
      <c r="A45" s="70"/>
      <c r="B45" s="337"/>
      <c r="C45" s="337"/>
      <c r="D45" s="83" t="s">
        <v>231</v>
      </c>
      <c r="E45" s="88"/>
      <c r="F45" s="88"/>
      <c r="G45" s="88"/>
      <c r="H45" s="347"/>
      <c r="I45" s="334"/>
      <c r="J45" s="335"/>
      <c r="K45" s="72"/>
      <c r="L45" s="68"/>
    </row>
    <row r="46" spans="1:12" ht="40.5" customHeight="1" x14ac:dyDescent="0.35">
      <c r="A46" s="70"/>
      <c r="B46" s="337"/>
      <c r="C46" s="337"/>
      <c r="D46" s="83" t="s">
        <v>232</v>
      </c>
      <c r="E46" s="88"/>
      <c r="F46" s="88"/>
      <c r="G46" s="88"/>
      <c r="H46" s="347"/>
      <c r="I46" s="334"/>
      <c r="J46" s="335"/>
      <c r="K46" s="72"/>
      <c r="L46" s="68"/>
    </row>
    <row r="47" spans="1:12" ht="28.5" customHeight="1" x14ac:dyDescent="0.35">
      <c r="A47" s="70"/>
      <c r="B47" s="337"/>
      <c r="C47" s="337"/>
      <c r="D47" s="83" t="s">
        <v>233</v>
      </c>
      <c r="E47" s="88"/>
      <c r="F47" s="88"/>
      <c r="G47" s="88"/>
      <c r="H47" s="347"/>
      <c r="I47" s="334"/>
      <c r="J47" s="335"/>
      <c r="K47" s="72"/>
      <c r="L47" s="68"/>
    </row>
    <row r="48" spans="1:12" ht="18.75" customHeight="1" x14ac:dyDescent="0.35">
      <c r="A48" s="70"/>
      <c r="B48" s="337"/>
      <c r="C48" s="337"/>
      <c r="D48" s="83" t="s">
        <v>234</v>
      </c>
      <c r="E48" s="88"/>
      <c r="F48" s="88"/>
      <c r="G48" s="88"/>
      <c r="H48" s="347"/>
      <c r="I48" s="334"/>
      <c r="J48" s="335"/>
      <c r="K48" s="72"/>
      <c r="L48" s="68"/>
    </row>
    <row r="49" spans="1:12" ht="47.25" customHeight="1" x14ac:dyDescent="0.35">
      <c r="A49" s="70"/>
      <c r="B49" s="337"/>
      <c r="C49" s="337"/>
      <c r="D49" s="83" t="s">
        <v>235</v>
      </c>
      <c r="E49" s="88"/>
      <c r="F49" s="88"/>
      <c r="G49" s="88"/>
      <c r="H49" s="347"/>
      <c r="I49" s="334"/>
      <c r="J49" s="335"/>
      <c r="K49" s="72"/>
      <c r="L49" s="68"/>
    </row>
    <row r="50" spans="1:12" ht="32.25" customHeight="1" x14ac:dyDescent="0.35">
      <c r="A50" s="70"/>
      <c r="B50" s="337"/>
      <c r="C50" s="337"/>
      <c r="D50" s="83" t="s">
        <v>236</v>
      </c>
      <c r="E50" s="84"/>
      <c r="F50" s="84"/>
      <c r="G50" s="84"/>
      <c r="H50" s="347"/>
      <c r="I50" s="334"/>
      <c r="J50" s="335"/>
      <c r="K50" s="72"/>
      <c r="L50" s="68"/>
    </row>
    <row r="51" spans="1:12" ht="24.75" customHeight="1" x14ac:dyDescent="0.35">
      <c r="A51" s="70"/>
      <c r="B51" s="343" t="s">
        <v>125</v>
      </c>
      <c r="C51" s="344"/>
      <c r="D51" s="345"/>
      <c r="E51" s="86">
        <f>SUM(E41:E50)/10</f>
        <v>0</v>
      </c>
      <c r="F51" s="86">
        <f t="shared" ref="F51:G51" si="3">SUM(F41:F50)/10</f>
        <v>0</v>
      </c>
      <c r="G51" s="86">
        <f t="shared" si="3"/>
        <v>0</v>
      </c>
      <c r="H51" s="347"/>
      <c r="I51" s="334"/>
      <c r="J51" s="335"/>
      <c r="K51" s="72"/>
      <c r="L51" s="68"/>
    </row>
    <row r="52" spans="1:12" ht="30.75" customHeight="1" x14ac:dyDescent="0.35">
      <c r="A52" s="70"/>
      <c r="B52" s="337">
        <v>5</v>
      </c>
      <c r="C52" s="337" t="s">
        <v>238</v>
      </c>
      <c r="D52" s="83" t="s">
        <v>242</v>
      </c>
      <c r="E52" s="88"/>
      <c r="F52" s="88"/>
      <c r="G52" s="88"/>
      <c r="H52" s="347"/>
      <c r="I52" s="334">
        <f>(E58*60%)+(F58*20%)+(G58*20%)</f>
        <v>0</v>
      </c>
      <c r="J52" s="335"/>
      <c r="K52" s="72"/>
      <c r="L52" s="68"/>
    </row>
    <row r="53" spans="1:12" ht="57" customHeight="1" x14ac:dyDescent="0.35">
      <c r="A53" s="70"/>
      <c r="B53" s="337"/>
      <c r="C53" s="337"/>
      <c r="D53" s="83" t="s">
        <v>241</v>
      </c>
      <c r="E53" s="88"/>
      <c r="F53" s="88"/>
      <c r="G53" s="88"/>
      <c r="H53" s="347"/>
      <c r="I53" s="334"/>
      <c r="J53" s="335"/>
      <c r="K53" s="72"/>
      <c r="L53" s="68"/>
    </row>
    <row r="54" spans="1:12" ht="49.5" customHeight="1" x14ac:dyDescent="0.35">
      <c r="A54" s="70"/>
      <c r="B54" s="337"/>
      <c r="C54" s="337"/>
      <c r="D54" s="83" t="s">
        <v>243</v>
      </c>
      <c r="E54" s="88"/>
      <c r="F54" s="88"/>
      <c r="G54" s="88"/>
      <c r="H54" s="347"/>
      <c r="I54" s="334"/>
      <c r="J54" s="335"/>
      <c r="K54" s="72"/>
      <c r="L54" s="68"/>
    </row>
    <row r="55" spans="1:12" ht="36.75" customHeight="1" x14ac:dyDescent="0.35">
      <c r="A55" s="70"/>
      <c r="B55" s="337"/>
      <c r="C55" s="337"/>
      <c r="D55" s="83" t="s">
        <v>239</v>
      </c>
      <c r="E55" s="88"/>
      <c r="F55" s="88"/>
      <c r="G55" s="88"/>
      <c r="H55" s="347"/>
      <c r="I55" s="334"/>
      <c r="J55" s="335"/>
      <c r="K55" s="72"/>
      <c r="L55" s="68"/>
    </row>
    <row r="56" spans="1:12" ht="38.25" customHeight="1" x14ac:dyDescent="0.35">
      <c r="A56" s="70"/>
      <c r="B56" s="337"/>
      <c r="C56" s="337"/>
      <c r="D56" s="83" t="s">
        <v>240</v>
      </c>
      <c r="E56" s="84"/>
      <c r="F56" s="84"/>
      <c r="G56" s="84"/>
      <c r="H56" s="347"/>
      <c r="I56" s="334"/>
      <c r="J56" s="335"/>
      <c r="K56" s="72"/>
      <c r="L56" s="68"/>
    </row>
    <row r="57" spans="1:12" ht="48.75" customHeight="1" x14ac:dyDescent="0.35">
      <c r="A57" s="70"/>
      <c r="B57" s="337"/>
      <c r="C57" s="337"/>
      <c r="D57" s="83" t="s">
        <v>271</v>
      </c>
      <c r="E57" s="89"/>
      <c r="F57" s="89"/>
      <c r="G57" s="89"/>
      <c r="H57" s="347"/>
      <c r="I57" s="334"/>
      <c r="J57" s="335"/>
      <c r="K57" s="72"/>
      <c r="L57" s="68"/>
    </row>
    <row r="58" spans="1:12" ht="24.75" customHeight="1" x14ac:dyDescent="0.35">
      <c r="A58" s="70"/>
      <c r="B58" s="343" t="s">
        <v>125</v>
      </c>
      <c r="C58" s="344"/>
      <c r="D58" s="345"/>
      <c r="E58" s="86">
        <f>SUM(E52:E57)/6</f>
        <v>0</v>
      </c>
      <c r="F58" s="86">
        <f t="shared" ref="F58:G58" si="4">SUM(F52:F57)/6</f>
        <v>0</v>
      </c>
      <c r="G58" s="86">
        <f t="shared" si="4"/>
        <v>0</v>
      </c>
      <c r="H58" s="347"/>
      <c r="I58" s="334"/>
      <c r="J58" s="335"/>
      <c r="K58" s="72"/>
      <c r="L58" s="68"/>
    </row>
    <row r="59" spans="1:12" ht="36.75" customHeight="1" x14ac:dyDescent="0.35">
      <c r="A59" s="70"/>
      <c r="B59" s="337">
        <v>6</v>
      </c>
      <c r="C59" s="337" t="s">
        <v>244</v>
      </c>
      <c r="D59" s="83" t="s">
        <v>245</v>
      </c>
      <c r="E59" s="89"/>
      <c r="F59" s="89"/>
      <c r="G59" s="89"/>
      <c r="H59" s="338"/>
      <c r="I59" s="334">
        <f>(E77*60%)+(F77*20%)+(G77*20%)</f>
        <v>0</v>
      </c>
      <c r="J59" s="335"/>
      <c r="K59" s="72"/>
      <c r="L59" s="68"/>
    </row>
    <row r="60" spans="1:12" ht="50.25" customHeight="1" x14ac:dyDescent="0.35">
      <c r="A60" s="70"/>
      <c r="B60" s="337"/>
      <c r="C60" s="337"/>
      <c r="D60" s="83" t="s">
        <v>246</v>
      </c>
      <c r="E60" s="89"/>
      <c r="F60" s="89"/>
      <c r="G60" s="89"/>
      <c r="H60" s="338"/>
      <c r="I60" s="334"/>
      <c r="J60" s="335"/>
      <c r="K60" s="72"/>
      <c r="L60" s="68"/>
    </row>
    <row r="61" spans="1:12" ht="55.5" customHeight="1" x14ac:dyDescent="0.35">
      <c r="A61" s="70"/>
      <c r="B61" s="337"/>
      <c r="C61" s="337"/>
      <c r="D61" s="83" t="s">
        <v>272</v>
      </c>
      <c r="E61" s="89"/>
      <c r="F61" s="89"/>
      <c r="G61" s="89"/>
      <c r="H61" s="338"/>
      <c r="I61" s="334"/>
      <c r="J61" s="335"/>
      <c r="K61" s="72"/>
      <c r="L61" s="68"/>
    </row>
    <row r="62" spans="1:12" ht="65.25" customHeight="1" x14ac:dyDescent="0.35">
      <c r="A62" s="70"/>
      <c r="B62" s="337"/>
      <c r="C62" s="337"/>
      <c r="D62" s="83" t="s">
        <v>273</v>
      </c>
      <c r="E62" s="89"/>
      <c r="F62" s="89"/>
      <c r="G62" s="89"/>
      <c r="H62" s="338"/>
      <c r="I62" s="334"/>
      <c r="J62" s="335"/>
      <c r="K62" s="72"/>
      <c r="L62" s="68"/>
    </row>
    <row r="63" spans="1:12" ht="41.25" customHeight="1" x14ac:dyDescent="0.35">
      <c r="A63" s="70"/>
      <c r="B63" s="337"/>
      <c r="C63" s="337"/>
      <c r="D63" s="83" t="s">
        <v>247</v>
      </c>
      <c r="E63" s="89"/>
      <c r="F63" s="89"/>
      <c r="G63" s="89"/>
      <c r="H63" s="338"/>
      <c r="I63" s="334"/>
      <c r="J63" s="335"/>
      <c r="K63" s="72"/>
      <c r="L63" s="68"/>
    </row>
    <row r="64" spans="1:12" ht="24.75" customHeight="1" x14ac:dyDescent="0.35">
      <c r="A64" s="70"/>
      <c r="B64" s="337"/>
      <c r="C64" s="337"/>
      <c r="D64" s="83" t="s">
        <v>248</v>
      </c>
      <c r="E64" s="89"/>
      <c r="F64" s="89"/>
      <c r="G64" s="89"/>
      <c r="H64" s="338"/>
      <c r="I64" s="334"/>
      <c r="J64" s="335"/>
      <c r="K64" s="72"/>
      <c r="L64" s="68"/>
    </row>
    <row r="65" spans="1:12" ht="18.75" customHeight="1" x14ac:dyDescent="0.35">
      <c r="A65" s="70"/>
      <c r="B65" s="337"/>
      <c r="C65" s="337"/>
      <c r="D65" s="83" t="s">
        <v>249</v>
      </c>
      <c r="E65" s="89"/>
      <c r="F65" s="89"/>
      <c r="G65" s="89"/>
      <c r="H65" s="338"/>
      <c r="I65" s="334"/>
      <c r="J65" s="335"/>
      <c r="K65" s="72"/>
      <c r="L65" s="68"/>
    </row>
    <row r="66" spans="1:12" ht="63" customHeight="1" x14ac:dyDescent="0.35">
      <c r="A66" s="70"/>
      <c r="B66" s="337"/>
      <c r="C66" s="337"/>
      <c r="D66" s="83" t="s">
        <v>274</v>
      </c>
      <c r="E66" s="89"/>
      <c r="F66" s="89"/>
      <c r="G66" s="89"/>
      <c r="H66" s="338"/>
      <c r="I66" s="334"/>
      <c r="J66" s="335"/>
      <c r="K66" s="72"/>
      <c r="L66" s="68"/>
    </row>
    <row r="67" spans="1:12" ht="47.25" customHeight="1" x14ac:dyDescent="0.35">
      <c r="A67" s="70"/>
      <c r="B67" s="337"/>
      <c r="C67" s="337"/>
      <c r="D67" s="83" t="s">
        <v>250</v>
      </c>
      <c r="E67" s="89"/>
      <c r="F67" s="89"/>
      <c r="G67" s="89"/>
      <c r="H67" s="338"/>
      <c r="I67" s="334"/>
      <c r="J67" s="335"/>
      <c r="K67" s="72"/>
      <c r="L67" s="68"/>
    </row>
    <row r="68" spans="1:12" ht="47.25" customHeight="1" x14ac:dyDescent="0.35">
      <c r="A68" s="70"/>
      <c r="B68" s="337"/>
      <c r="C68" s="337"/>
      <c r="D68" s="83" t="s">
        <v>251</v>
      </c>
      <c r="E68" s="89"/>
      <c r="F68" s="89"/>
      <c r="G68" s="89"/>
      <c r="H68" s="338"/>
      <c r="I68" s="334"/>
      <c r="J68" s="335"/>
      <c r="K68" s="72"/>
      <c r="L68" s="68"/>
    </row>
    <row r="69" spans="1:12" ht="16.5" customHeight="1" x14ac:dyDescent="0.35">
      <c r="A69" s="70"/>
      <c r="B69" s="337"/>
      <c r="C69" s="337"/>
      <c r="D69" s="83" t="s">
        <v>252</v>
      </c>
      <c r="E69" s="89"/>
      <c r="F69" s="89"/>
      <c r="G69" s="89"/>
      <c r="H69" s="338"/>
      <c r="I69" s="334"/>
      <c r="J69" s="335"/>
      <c r="K69" s="72"/>
      <c r="L69" s="68"/>
    </row>
    <row r="70" spans="1:12" ht="24.75" customHeight="1" x14ac:dyDescent="0.35">
      <c r="A70" s="70"/>
      <c r="B70" s="337"/>
      <c r="C70" s="337"/>
      <c r="D70" s="83" t="s">
        <v>253</v>
      </c>
      <c r="E70" s="89"/>
      <c r="F70" s="89"/>
      <c r="G70" s="89"/>
      <c r="H70" s="338"/>
      <c r="I70" s="334"/>
      <c r="J70" s="335"/>
      <c r="K70" s="72"/>
      <c r="L70" s="68"/>
    </row>
    <row r="71" spans="1:12" ht="49.5" customHeight="1" x14ac:dyDescent="0.35">
      <c r="A71" s="70"/>
      <c r="B71" s="337"/>
      <c r="C71" s="337"/>
      <c r="D71" s="83" t="s">
        <v>275</v>
      </c>
      <c r="E71" s="89"/>
      <c r="F71" s="89"/>
      <c r="G71" s="89"/>
      <c r="H71" s="338"/>
      <c r="I71" s="334"/>
      <c r="J71" s="335"/>
      <c r="K71" s="72"/>
      <c r="L71" s="68"/>
    </row>
    <row r="72" spans="1:12" ht="49.5" customHeight="1" x14ac:dyDescent="0.35">
      <c r="A72" s="70"/>
      <c r="B72" s="337"/>
      <c r="C72" s="337"/>
      <c r="D72" s="83" t="s">
        <v>276</v>
      </c>
      <c r="E72" s="89"/>
      <c r="F72" s="89"/>
      <c r="G72" s="89"/>
      <c r="H72" s="338"/>
      <c r="I72" s="334"/>
      <c r="J72" s="335"/>
      <c r="K72" s="72"/>
      <c r="L72" s="68"/>
    </row>
    <row r="73" spans="1:12" ht="49.5" customHeight="1" x14ac:dyDescent="0.35">
      <c r="A73" s="70"/>
      <c r="B73" s="337"/>
      <c r="C73" s="337"/>
      <c r="D73" s="83" t="s">
        <v>281</v>
      </c>
      <c r="E73" s="89"/>
      <c r="F73" s="89"/>
      <c r="G73" s="89"/>
      <c r="H73" s="338"/>
      <c r="I73" s="334"/>
      <c r="J73" s="335"/>
      <c r="K73" s="72"/>
      <c r="L73" s="68"/>
    </row>
    <row r="74" spans="1:12" ht="49.5" customHeight="1" x14ac:dyDescent="0.35">
      <c r="A74" s="70"/>
      <c r="B74" s="337"/>
      <c r="C74" s="337"/>
      <c r="D74" s="83" t="s">
        <v>280</v>
      </c>
      <c r="E74" s="89"/>
      <c r="F74" s="89"/>
      <c r="G74" s="89"/>
      <c r="H74" s="338"/>
      <c r="I74" s="334"/>
      <c r="J74" s="335"/>
      <c r="K74" s="72"/>
      <c r="L74" s="68"/>
    </row>
    <row r="75" spans="1:12" ht="30.75" customHeight="1" x14ac:dyDescent="0.35">
      <c r="A75" s="70"/>
      <c r="B75" s="337"/>
      <c r="C75" s="337"/>
      <c r="D75" s="83" t="s">
        <v>277</v>
      </c>
      <c r="E75" s="89"/>
      <c r="F75" s="89"/>
      <c r="G75" s="89"/>
      <c r="H75" s="338"/>
      <c r="I75" s="334"/>
      <c r="J75" s="335"/>
      <c r="K75" s="72"/>
      <c r="L75" s="68"/>
    </row>
    <row r="76" spans="1:12" ht="14.25" customHeight="1" x14ac:dyDescent="0.35">
      <c r="A76" s="70"/>
      <c r="B76" s="337"/>
      <c r="C76" s="337"/>
      <c r="D76" s="90" t="s">
        <v>279</v>
      </c>
      <c r="E76" s="89"/>
      <c r="F76" s="89"/>
      <c r="G76" s="89"/>
      <c r="H76" s="338"/>
      <c r="I76" s="334"/>
      <c r="J76" s="335"/>
      <c r="K76" s="72"/>
      <c r="L76" s="68"/>
    </row>
    <row r="77" spans="1:12" ht="24.75" customHeight="1" x14ac:dyDescent="0.35">
      <c r="A77" s="70"/>
      <c r="B77" s="339" t="s">
        <v>125</v>
      </c>
      <c r="C77" s="340"/>
      <c r="D77" s="341"/>
      <c r="E77" s="86">
        <f>SUM(E59:E76)/18</f>
        <v>0</v>
      </c>
      <c r="F77" s="86">
        <f>SUM(F59:F76)/18</f>
        <v>0</v>
      </c>
      <c r="G77" s="86">
        <f t="shared" ref="G77" si="5">SUM(G59:G76)/18</f>
        <v>0</v>
      </c>
      <c r="H77" s="338"/>
      <c r="I77" s="334"/>
      <c r="J77" s="335"/>
      <c r="K77" s="72"/>
      <c r="L77" s="68"/>
    </row>
    <row r="78" spans="1:12" ht="45" customHeight="1" x14ac:dyDescent="0.35">
      <c r="A78" s="70"/>
      <c r="B78" s="337">
        <v>7</v>
      </c>
      <c r="C78" s="337" t="s">
        <v>264</v>
      </c>
      <c r="D78" s="87" t="s">
        <v>278</v>
      </c>
      <c r="E78" s="88"/>
      <c r="F78" s="88"/>
      <c r="G78" s="88"/>
      <c r="H78" s="342"/>
      <c r="I78" s="334">
        <f>(E89*60%)+(F89*20%)+(G89*20%)</f>
        <v>0</v>
      </c>
      <c r="J78" s="336"/>
      <c r="K78" s="72"/>
      <c r="L78" s="68"/>
    </row>
    <row r="79" spans="1:12" ht="53.25" customHeight="1" x14ac:dyDescent="0.35">
      <c r="A79" s="70"/>
      <c r="B79" s="337"/>
      <c r="C79" s="337"/>
      <c r="D79" s="87" t="s">
        <v>254</v>
      </c>
      <c r="E79" s="88"/>
      <c r="F79" s="88"/>
      <c r="G79" s="88"/>
      <c r="H79" s="342"/>
      <c r="I79" s="334"/>
      <c r="J79" s="336"/>
      <c r="K79" s="72"/>
      <c r="L79" s="68"/>
    </row>
    <row r="80" spans="1:12" ht="56.25" customHeight="1" x14ac:dyDescent="0.35">
      <c r="A80" s="70"/>
      <c r="B80" s="337"/>
      <c r="C80" s="337"/>
      <c r="D80" s="87" t="s">
        <v>255</v>
      </c>
      <c r="E80" s="88"/>
      <c r="F80" s="88"/>
      <c r="G80" s="88"/>
      <c r="H80" s="342"/>
      <c r="I80" s="334"/>
      <c r="J80" s="336"/>
      <c r="K80" s="72"/>
      <c r="L80" s="68"/>
    </row>
    <row r="81" spans="1:12" ht="36.75" customHeight="1" x14ac:dyDescent="0.35">
      <c r="A81" s="70"/>
      <c r="B81" s="337"/>
      <c r="C81" s="337"/>
      <c r="D81" s="87" t="s">
        <v>256</v>
      </c>
      <c r="E81" s="88"/>
      <c r="F81" s="88"/>
      <c r="G81" s="88"/>
      <c r="H81" s="342"/>
      <c r="I81" s="334"/>
      <c r="J81" s="336"/>
      <c r="K81" s="72"/>
      <c r="L81" s="68"/>
    </row>
    <row r="82" spans="1:12" ht="59.25" customHeight="1" x14ac:dyDescent="0.35">
      <c r="A82" s="70"/>
      <c r="B82" s="337"/>
      <c r="C82" s="337"/>
      <c r="D82" s="87" t="s">
        <v>257</v>
      </c>
      <c r="E82" s="88"/>
      <c r="F82" s="88"/>
      <c r="G82" s="88"/>
      <c r="H82" s="342"/>
      <c r="I82" s="334"/>
      <c r="J82" s="336"/>
      <c r="K82" s="72"/>
      <c r="L82" s="68"/>
    </row>
    <row r="83" spans="1:12" ht="42" customHeight="1" x14ac:dyDescent="0.35">
      <c r="A83" s="70"/>
      <c r="B83" s="337"/>
      <c r="C83" s="337"/>
      <c r="D83" s="87" t="s">
        <v>258</v>
      </c>
      <c r="E83" s="88"/>
      <c r="F83" s="88"/>
      <c r="G83" s="88"/>
      <c r="H83" s="342"/>
      <c r="I83" s="334"/>
      <c r="J83" s="336"/>
      <c r="K83" s="72"/>
      <c r="L83" s="68"/>
    </row>
    <row r="84" spans="1:12" ht="37.5" customHeight="1" x14ac:dyDescent="0.35">
      <c r="A84" s="70"/>
      <c r="B84" s="337"/>
      <c r="C84" s="337"/>
      <c r="D84" s="87" t="s">
        <v>259</v>
      </c>
      <c r="E84" s="88"/>
      <c r="F84" s="88"/>
      <c r="G84" s="88"/>
      <c r="H84" s="342"/>
      <c r="I84" s="334"/>
      <c r="J84" s="336"/>
      <c r="K84" s="72"/>
      <c r="L84" s="68"/>
    </row>
    <row r="85" spans="1:12" ht="37.5" customHeight="1" x14ac:dyDescent="0.35">
      <c r="A85" s="70"/>
      <c r="B85" s="337"/>
      <c r="C85" s="337"/>
      <c r="D85" s="87" t="s">
        <v>260</v>
      </c>
      <c r="E85" s="88"/>
      <c r="F85" s="88"/>
      <c r="G85" s="88"/>
      <c r="H85" s="342"/>
      <c r="I85" s="334"/>
      <c r="J85" s="336"/>
      <c r="K85" s="72"/>
      <c r="L85" s="68"/>
    </row>
    <row r="86" spans="1:12" ht="37.5" customHeight="1" x14ac:dyDescent="0.35">
      <c r="A86" s="70"/>
      <c r="B86" s="337"/>
      <c r="C86" s="337"/>
      <c r="D86" s="87" t="s">
        <v>261</v>
      </c>
      <c r="E86" s="88"/>
      <c r="F86" s="88"/>
      <c r="G86" s="88"/>
      <c r="H86" s="342"/>
      <c r="I86" s="334"/>
      <c r="J86" s="336"/>
      <c r="K86" s="72"/>
      <c r="L86" s="68"/>
    </row>
    <row r="87" spans="1:12" ht="53.25" customHeight="1" x14ac:dyDescent="0.35">
      <c r="A87" s="70"/>
      <c r="B87" s="337"/>
      <c r="C87" s="337"/>
      <c r="D87" s="87" t="s">
        <v>262</v>
      </c>
      <c r="E87" s="88"/>
      <c r="F87" s="88"/>
      <c r="G87" s="88"/>
      <c r="H87" s="342"/>
      <c r="I87" s="334"/>
      <c r="J87" s="336"/>
      <c r="K87" s="72"/>
      <c r="L87" s="68"/>
    </row>
    <row r="88" spans="1:12" ht="51" customHeight="1" x14ac:dyDescent="0.35">
      <c r="A88" s="70"/>
      <c r="B88" s="337"/>
      <c r="C88" s="337"/>
      <c r="D88" s="87" t="s">
        <v>263</v>
      </c>
      <c r="E88" s="88"/>
      <c r="F88" s="88"/>
      <c r="G88" s="88"/>
      <c r="H88" s="342"/>
      <c r="I88" s="334"/>
      <c r="J88" s="336"/>
      <c r="K88" s="72"/>
      <c r="L88" s="68"/>
    </row>
    <row r="89" spans="1:12" ht="24.75" customHeight="1" x14ac:dyDescent="0.35">
      <c r="A89" s="70"/>
      <c r="B89" s="343" t="s">
        <v>125</v>
      </c>
      <c r="C89" s="344"/>
      <c r="D89" s="345"/>
      <c r="E89" s="86">
        <f>SUM(E78:E88)/11</f>
        <v>0</v>
      </c>
      <c r="F89" s="86">
        <f>SUM(F78:F88)/11</f>
        <v>0</v>
      </c>
      <c r="G89" s="86">
        <f t="shared" ref="G89" si="6">SUM(G78:G88)/11</f>
        <v>0</v>
      </c>
      <c r="H89" s="342"/>
      <c r="I89" s="334"/>
      <c r="J89" s="336"/>
      <c r="K89" s="72"/>
      <c r="L89" s="68"/>
    </row>
    <row r="90" spans="1:12" ht="30" customHeight="1" x14ac:dyDescent="0.35">
      <c r="A90" s="70"/>
      <c r="B90" s="337">
        <v>8</v>
      </c>
      <c r="C90" s="337" t="s">
        <v>265</v>
      </c>
      <c r="D90" s="87" t="s">
        <v>266</v>
      </c>
      <c r="E90" s="88"/>
      <c r="F90" s="88"/>
      <c r="G90" s="88"/>
      <c r="H90" s="342"/>
      <c r="I90" s="334">
        <f>(E95*60%)+(F95*20%)+(G95*20%)</f>
        <v>0</v>
      </c>
      <c r="J90" s="335"/>
      <c r="K90" s="72"/>
      <c r="L90" s="68"/>
    </row>
    <row r="91" spans="1:12" ht="27.75" customHeight="1" x14ac:dyDescent="0.35">
      <c r="A91" s="70"/>
      <c r="B91" s="337"/>
      <c r="C91" s="337"/>
      <c r="D91" s="87" t="s">
        <v>267</v>
      </c>
      <c r="E91" s="88"/>
      <c r="F91" s="88"/>
      <c r="G91" s="88"/>
      <c r="H91" s="342"/>
      <c r="I91" s="334"/>
      <c r="J91" s="335"/>
      <c r="K91" s="72"/>
      <c r="L91" s="68"/>
    </row>
    <row r="92" spans="1:12" ht="32.25" customHeight="1" x14ac:dyDescent="0.35">
      <c r="A92" s="70"/>
      <c r="B92" s="337"/>
      <c r="C92" s="337"/>
      <c r="D92" s="87" t="s">
        <v>268</v>
      </c>
      <c r="E92" s="88"/>
      <c r="F92" s="88"/>
      <c r="G92" s="88"/>
      <c r="H92" s="342"/>
      <c r="I92" s="334"/>
      <c r="J92" s="335"/>
      <c r="K92" s="72"/>
      <c r="L92" s="68"/>
    </row>
    <row r="93" spans="1:12" ht="30" customHeight="1" x14ac:dyDescent="0.35">
      <c r="A93" s="70"/>
      <c r="B93" s="337"/>
      <c r="C93" s="337"/>
      <c r="D93" s="87" t="s">
        <v>269</v>
      </c>
      <c r="E93" s="88"/>
      <c r="F93" s="88"/>
      <c r="G93" s="88"/>
      <c r="H93" s="342"/>
      <c r="I93" s="334"/>
      <c r="J93" s="335"/>
      <c r="K93" s="72"/>
      <c r="L93" s="68"/>
    </row>
    <row r="94" spans="1:12" ht="35.25" customHeight="1" x14ac:dyDescent="0.35">
      <c r="A94" s="70"/>
      <c r="B94" s="337"/>
      <c r="C94" s="337"/>
      <c r="D94" s="87" t="s">
        <v>270</v>
      </c>
      <c r="E94" s="88"/>
      <c r="F94" s="88"/>
      <c r="G94" s="88"/>
      <c r="H94" s="342"/>
      <c r="I94" s="334"/>
      <c r="J94" s="335"/>
      <c r="K94" s="72"/>
      <c r="L94" s="68"/>
    </row>
    <row r="95" spans="1:12" ht="24.75" customHeight="1" x14ac:dyDescent="0.35">
      <c r="A95" s="70"/>
      <c r="B95" s="346" t="s">
        <v>48</v>
      </c>
      <c r="C95" s="346"/>
      <c r="D95" s="346"/>
      <c r="E95" s="86">
        <f>SUM(E90:E94)/5</f>
        <v>0</v>
      </c>
      <c r="F95" s="86">
        <f>SUM(F90:F94)/5</f>
        <v>0</v>
      </c>
      <c r="G95" s="86">
        <f t="shared" ref="G95" si="7">SUM(G90:G94)/5</f>
        <v>0</v>
      </c>
      <c r="H95" s="342"/>
      <c r="I95" s="334"/>
      <c r="J95" s="335"/>
      <c r="K95" s="72"/>
      <c r="L95" s="68"/>
    </row>
    <row r="96" spans="1:12" ht="14.5" x14ac:dyDescent="0.35">
      <c r="A96" s="70"/>
      <c r="B96" s="91"/>
      <c r="C96" s="91"/>
      <c r="D96" s="92"/>
      <c r="E96" s="91"/>
      <c r="F96" s="91"/>
      <c r="G96" s="91"/>
      <c r="H96" s="91"/>
      <c r="I96" s="91"/>
      <c r="J96" s="91"/>
      <c r="K96" s="72"/>
      <c r="L96" s="68"/>
    </row>
    <row r="97" spans="1:13" ht="18.75" customHeight="1" x14ac:dyDescent="0.35">
      <c r="A97" s="70"/>
      <c r="B97" s="93"/>
      <c r="C97" s="93"/>
      <c r="D97" s="93"/>
      <c r="E97" s="332" t="s">
        <v>217</v>
      </c>
      <c r="F97" s="332"/>
      <c r="G97" s="332"/>
      <c r="H97" s="94"/>
      <c r="I97" s="95">
        <f>AVERAGE(I14:I95)</f>
        <v>0</v>
      </c>
      <c r="J97" s="96">
        <f>I97/5*100%</f>
        <v>0</v>
      </c>
      <c r="K97" s="72"/>
      <c r="L97" s="68"/>
    </row>
    <row r="98" spans="1:13" ht="18.75" customHeight="1" x14ac:dyDescent="0.35">
      <c r="A98" s="70"/>
      <c r="B98" s="97"/>
      <c r="C98" s="97"/>
      <c r="D98" s="98"/>
      <c r="E98" s="97"/>
      <c r="F98" s="97"/>
      <c r="G98" s="97"/>
      <c r="H98" s="97"/>
      <c r="I98" s="97"/>
      <c r="J98" s="97"/>
      <c r="K98" s="72"/>
      <c r="L98" s="68"/>
      <c r="M98" s="68"/>
    </row>
    <row r="99" spans="1:13" ht="39.75" customHeight="1" x14ac:dyDescent="0.35">
      <c r="A99" s="70"/>
      <c r="B99" s="97"/>
      <c r="C99" s="99" t="s">
        <v>298</v>
      </c>
      <c r="D99" s="100"/>
      <c r="E99" s="97"/>
      <c r="F99" s="97"/>
      <c r="G99" s="97"/>
      <c r="H99" s="330"/>
      <c r="I99" s="330"/>
      <c r="J99" s="101"/>
      <c r="K99" s="72"/>
      <c r="L99" s="68"/>
      <c r="M99" s="68"/>
    </row>
    <row r="100" spans="1:13" ht="30" customHeight="1" x14ac:dyDescent="0.35">
      <c r="A100" s="70"/>
      <c r="B100" s="97"/>
      <c r="C100" s="99" t="s">
        <v>299</v>
      </c>
      <c r="D100" s="100"/>
      <c r="E100" s="97"/>
      <c r="F100" s="97"/>
      <c r="G100" s="97"/>
      <c r="H100" s="331" t="s">
        <v>200</v>
      </c>
      <c r="I100" s="331"/>
      <c r="J100" s="99" t="s">
        <v>201</v>
      </c>
      <c r="K100" s="72"/>
      <c r="L100" s="68"/>
      <c r="M100" s="68"/>
    </row>
    <row r="101" spans="1:13" ht="14.5" x14ac:dyDescent="0.35">
      <c r="A101" s="70"/>
      <c r="B101" s="97"/>
      <c r="C101" s="97"/>
      <c r="D101" s="97"/>
      <c r="E101" s="97"/>
      <c r="F101" s="97"/>
      <c r="G101" s="97"/>
      <c r="H101" s="97"/>
      <c r="I101" s="97"/>
      <c r="J101" s="97"/>
      <c r="K101" s="70"/>
      <c r="L101" s="68"/>
      <c r="M101" s="68"/>
    </row>
    <row r="102" spans="1:13" ht="14.5" x14ac:dyDescent="0.35">
      <c r="A102" s="68"/>
      <c r="K102" s="68"/>
      <c r="L102" s="68"/>
    </row>
    <row r="103" spans="1:13" ht="14.5" x14ac:dyDescent="0.35">
      <c r="A103" s="68"/>
      <c r="K103" s="68"/>
      <c r="L103" s="68"/>
    </row>
    <row r="104" spans="1:13" ht="14.5" x14ac:dyDescent="0.35">
      <c r="A104" s="68"/>
      <c r="K104" s="68"/>
      <c r="L104" s="68"/>
    </row>
    <row r="105" spans="1:13" ht="14.5" x14ac:dyDescent="0.35">
      <c r="A105" s="68"/>
      <c r="K105" s="68"/>
      <c r="L105" s="68"/>
    </row>
    <row r="106" spans="1:13" ht="14.5" x14ac:dyDescent="0.35">
      <c r="A106" s="68"/>
      <c r="K106" s="68"/>
      <c r="L106" s="68"/>
    </row>
    <row r="107" spans="1:13" ht="14.5" x14ac:dyDescent="0.35">
      <c r="A107" s="68"/>
      <c r="K107" s="68"/>
      <c r="L107" s="68"/>
    </row>
    <row r="108" spans="1:13" ht="14.5" x14ac:dyDescent="0.35">
      <c r="A108" s="68"/>
      <c r="K108" s="68"/>
      <c r="L108" s="68"/>
    </row>
    <row r="109" spans="1:13" ht="14.5" x14ac:dyDescent="0.35">
      <c r="A109" s="68"/>
      <c r="K109" s="68"/>
      <c r="L109" s="68"/>
    </row>
    <row r="110" spans="1:13" ht="14.5" x14ac:dyDescent="0.35">
      <c r="A110" s="68"/>
      <c r="K110" s="68"/>
      <c r="L110" s="68"/>
    </row>
    <row r="111" spans="1:13" ht="14.5" x14ac:dyDescent="0.35">
      <c r="A111" s="68"/>
      <c r="K111" s="68"/>
      <c r="L111" s="68"/>
    </row>
    <row r="112" spans="1:13" ht="14.5" x14ac:dyDescent="0.35">
      <c r="A112" s="68"/>
      <c r="K112" s="68"/>
      <c r="L112" s="68"/>
    </row>
    <row r="113" spans="1:12" ht="14.5" x14ac:dyDescent="0.35">
      <c r="A113" s="68"/>
      <c r="K113" s="68"/>
      <c r="L113" s="68"/>
    </row>
    <row r="114" spans="1:12" ht="14.5" x14ac:dyDescent="0.35">
      <c r="A114" s="68"/>
      <c r="K114" s="68"/>
      <c r="L114" s="68"/>
    </row>
    <row r="115" spans="1:12" ht="14.5" x14ac:dyDescent="0.35">
      <c r="A115" s="68"/>
      <c r="K115" s="68"/>
      <c r="L115" s="68"/>
    </row>
    <row r="116" spans="1:12" ht="14.5" x14ac:dyDescent="0.35">
      <c r="A116" s="68"/>
      <c r="K116" s="68"/>
      <c r="L116" s="68"/>
    </row>
    <row r="117" spans="1:12" ht="14.5" x14ac:dyDescent="0.35">
      <c r="A117" s="68"/>
      <c r="K117" s="68"/>
      <c r="L117" s="68"/>
    </row>
    <row r="118" spans="1:12" ht="14.5" x14ac:dyDescent="0.35">
      <c r="A118" s="68"/>
      <c r="K118" s="68"/>
      <c r="L118" s="68"/>
    </row>
    <row r="119" spans="1:12" ht="14.5" x14ac:dyDescent="0.35">
      <c r="A119" s="68"/>
      <c r="K119" s="68"/>
      <c r="L119" s="68"/>
    </row>
    <row r="120" spans="1:12" ht="14.5" x14ac:dyDescent="0.35">
      <c r="A120" s="68"/>
      <c r="K120" s="68"/>
      <c r="L120" s="68"/>
    </row>
    <row r="121" spans="1:12" ht="14.5" x14ac:dyDescent="0.35">
      <c r="A121" s="68"/>
      <c r="K121" s="68"/>
      <c r="L121" s="68"/>
    </row>
    <row r="122" spans="1:12" ht="14.5" x14ac:dyDescent="0.35">
      <c r="A122" s="68"/>
      <c r="K122" s="68"/>
      <c r="L122" s="68"/>
    </row>
    <row r="123" spans="1:12" ht="14.5" x14ac:dyDescent="0.35">
      <c r="A123" s="68"/>
      <c r="K123" s="68"/>
      <c r="L123" s="68"/>
    </row>
    <row r="124" spans="1:12" ht="14.5" x14ac:dyDescent="0.35">
      <c r="A124" s="68"/>
      <c r="K124" s="68"/>
      <c r="L124" s="68"/>
    </row>
    <row r="125" spans="1:12" ht="14.5" x14ac:dyDescent="0.35">
      <c r="A125" s="68"/>
      <c r="K125" s="68"/>
      <c r="L125" s="68"/>
    </row>
    <row r="126" spans="1:12" ht="14.5" x14ac:dyDescent="0.35">
      <c r="A126" s="68"/>
      <c r="K126" s="68"/>
      <c r="L126" s="68"/>
    </row>
    <row r="127" spans="1:12" ht="14.5" x14ac:dyDescent="0.35">
      <c r="A127" s="68"/>
      <c r="K127" s="68"/>
      <c r="L127" s="68"/>
    </row>
    <row r="128" spans="1:12" ht="14.5" x14ac:dyDescent="0.35">
      <c r="A128" s="68"/>
      <c r="K128" s="68"/>
      <c r="L128" s="68"/>
    </row>
    <row r="129" spans="1:12" ht="14.5" x14ac:dyDescent="0.35">
      <c r="A129" s="68"/>
      <c r="K129" s="68"/>
      <c r="L129" s="68"/>
    </row>
    <row r="130" spans="1:12" ht="14.5" x14ac:dyDescent="0.35">
      <c r="A130" s="68"/>
      <c r="K130" s="68"/>
      <c r="L130" s="68"/>
    </row>
    <row r="131" spans="1:12" ht="14.5" x14ac:dyDescent="0.35">
      <c r="A131" s="68"/>
      <c r="K131" s="68"/>
      <c r="L131" s="68"/>
    </row>
    <row r="132" spans="1:12" ht="14.5" x14ac:dyDescent="0.35">
      <c r="A132" s="68"/>
      <c r="K132" s="68"/>
      <c r="L132" s="68"/>
    </row>
    <row r="133" spans="1:12" ht="14.5" x14ac:dyDescent="0.35">
      <c r="A133" s="68"/>
      <c r="K133" s="68"/>
      <c r="L133" s="68"/>
    </row>
    <row r="134" spans="1:12" ht="14.5" x14ac:dyDescent="0.35">
      <c r="A134" s="68"/>
      <c r="K134" s="68"/>
      <c r="L134" s="68"/>
    </row>
    <row r="135" spans="1:12" ht="14.5" x14ac:dyDescent="0.35">
      <c r="A135" s="68"/>
      <c r="K135" s="68"/>
      <c r="L135" s="68"/>
    </row>
    <row r="136" spans="1:12" ht="14.5" x14ac:dyDescent="0.35">
      <c r="A136" s="68"/>
      <c r="K136" s="68"/>
      <c r="L136" s="68"/>
    </row>
    <row r="137" spans="1:12" ht="14.5" x14ac:dyDescent="0.35">
      <c r="A137" s="68"/>
      <c r="K137" s="68"/>
      <c r="L137" s="68"/>
    </row>
    <row r="138" spans="1:12" ht="14.5" x14ac:dyDescent="0.35">
      <c r="A138" s="68"/>
      <c r="K138" s="68"/>
      <c r="L138" s="68"/>
    </row>
    <row r="139" spans="1:12" ht="14.5" x14ac:dyDescent="0.35">
      <c r="A139" s="68"/>
      <c r="K139" s="68"/>
      <c r="L139" s="68"/>
    </row>
    <row r="140" spans="1:12" ht="14.5" x14ac:dyDescent="0.35">
      <c r="A140" s="68"/>
      <c r="K140" s="68"/>
      <c r="L140" s="68"/>
    </row>
    <row r="141" spans="1:12" ht="14.5" x14ac:dyDescent="0.35">
      <c r="A141" s="68"/>
      <c r="K141" s="68"/>
      <c r="L141" s="68"/>
    </row>
    <row r="142" spans="1:12" ht="14.5" x14ac:dyDescent="0.35">
      <c r="A142" s="68"/>
      <c r="K142" s="68"/>
      <c r="L142" s="68"/>
    </row>
    <row r="143" spans="1:12" ht="14.5" x14ac:dyDescent="0.35">
      <c r="A143" s="68"/>
      <c r="K143" s="68"/>
      <c r="L143" s="68"/>
    </row>
    <row r="144" spans="1:12" ht="14.5" x14ac:dyDescent="0.35">
      <c r="A144" s="68"/>
      <c r="K144" s="68"/>
      <c r="L144" s="68"/>
    </row>
    <row r="145" spans="1:12" ht="14.5" x14ac:dyDescent="0.35">
      <c r="A145" s="68"/>
      <c r="K145" s="68"/>
      <c r="L145" s="68"/>
    </row>
    <row r="146" spans="1:12" ht="14.5" x14ac:dyDescent="0.35">
      <c r="A146" s="68"/>
      <c r="K146" s="68"/>
      <c r="L146" s="68"/>
    </row>
    <row r="147" spans="1:12" ht="14.5" x14ac:dyDescent="0.35">
      <c r="A147" s="68"/>
      <c r="K147" s="68"/>
      <c r="L147" s="68"/>
    </row>
    <row r="148" spans="1:12" ht="14.5" x14ac:dyDescent="0.35">
      <c r="A148" s="68"/>
      <c r="K148" s="68"/>
      <c r="L148" s="68"/>
    </row>
    <row r="149" spans="1:12" ht="14.5" x14ac:dyDescent="0.35">
      <c r="A149" s="68"/>
      <c r="K149" s="68"/>
      <c r="L149" s="68"/>
    </row>
    <row r="150" spans="1:12" ht="14.5" x14ac:dyDescent="0.35">
      <c r="A150" s="68"/>
      <c r="K150" s="68"/>
      <c r="L150" s="68"/>
    </row>
    <row r="151" spans="1:12" ht="14.5" x14ac:dyDescent="0.35">
      <c r="A151" s="68"/>
      <c r="K151" s="68"/>
      <c r="L151" s="68"/>
    </row>
    <row r="152" spans="1:12" ht="14.5" x14ac:dyDescent="0.35">
      <c r="A152" s="68"/>
      <c r="K152" s="68"/>
      <c r="L152" s="68"/>
    </row>
    <row r="153" spans="1:12" ht="14.5" x14ac:dyDescent="0.35">
      <c r="A153" s="68"/>
      <c r="K153" s="68"/>
      <c r="L153" s="68"/>
    </row>
    <row r="154" spans="1:12" ht="14.5" x14ac:dyDescent="0.35">
      <c r="A154" s="68"/>
      <c r="K154" s="68"/>
      <c r="L154" s="68"/>
    </row>
    <row r="155" spans="1:12" ht="14.5" x14ac:dyDescent="0.35">
      <c r="A155" s="68"/>
      <c r="K155" s="68"/>
      <c r="L155" s="68"/>
    </row>
    <row r="156" spans="1:12" ht="14.5" x14ac:dyDescent="0.35">
      <c r="A156" s="68"/>
      <c r="K156" s="68"/>
      <c r="L156" s="68"/>
    </row>
    <row r="157" spans="1:12" ht="14.5" x14ac:dyDescent="0.35">
      <c r="A157" s="68"/>
      <c r="K157" s="68"/>
      <c r="L157" s="68"/>
    </row>
    <row r="158" spans="1:12" ht="14.5" x14ac:dyDescent="0.35">
      <c r="A158" s="68"/>
      <c r="K158" s="68"/>
      <c r="L158" s="68"/>
    </row>
    <row r="159" spans="1:12" ht="14.5" x14ac:dyDescent="0.35">
      <c r="A159" s="68"/>
      <c r="K159" s="68"/>
      <c r="L159" s="68"/>
    </row>
    <row r="160" spans="1:12" ht="14.5" x14ac:dyDescent="0.35">
      <c r="A160" s="68"/>
      <c r="K160" s="68"/>
      <c r="L160" s="68"/>
    </row>
    <row r="161" spans="1:12" ht="14.5" x14ac:dyDescent="0.35">
      <c r="A161" s="68"/>
      <c r="K161" s="68"/>
      <c r="L161" s="68"/>
    </row>
    <row r="162" spans="1:12" ht="14.5" x14ac:dyDescent="0.35">
      <c r="A162" s="68"/>
      <c r="K162" s="68"/>
      <c r="L162" s="68"/>
    </row>
    <row r="163" spans="1:12" ht="14.5" x14ac:dyDescent="0.35">
      <c r="A163" s="68"/>
      <c r="K163" s="68"/>
      <c r="L163" s="68"/>
    </row>
    <row r="164" spans="1:12" ht="14.5" x14ac:dyDescent="0.35">
      <c r="A164" s="68"/>
      <c r="K164" s="68"/>
      <c r="L164" s="68"/>
    </row>
    <row r="165" spans="1:12" ht="14.5" x14ac:dyDescent="0.35">
      <c r="A165" s="68"/>
      <c r="K165" s="68"/>
      <c r="L165" s="68"/>
    </row>
    <row r="166" spans="1:12" ht="14.5" x14ac:dyDescent="0.35">
      <c r="A166" s="68"/>
      <c r="K166" s="68"/>
      <c r="L166" s="68"/>
    </row>
    <row r="167" spans="1:12" ht="14.5" x14ac:dyDescent="0.35">
      <c r="A167" s="68"/>
      <c r="K167" s="68"/>
      <c r="L167" s="68"/>
    </row>
    <row r="168" spans="1:12" ht="14.5" x14ac:dyDescent="0.35">
      <c r="A168" s="68"/>
      <c r="K168" s="68"/>
      <c r="L168" s="68"/>
    </row>
    <row r="169" spans="1:12" ht="14.5" x14ac:dyDescent="0.35">
      <c r="A169" s="68"/>
      <c r="K169" s="68"/>
      <c r="L169" s="68"/>
    </row>
    <row r="170" spans="1:12" ht="14.5" x14ac:dyDescent="0.35">
      <c r="A170" s="68"/>
      <c r="K170" s="68"/>
      <c r="L170" s="68"/>
    </row>
    <row r="171" spans="1:12" ht="14.5" x14ac:dyDescent="0.35">
      <c r="K171" s="68"/>
      <c r="L171" s="68"/>
    </row>
    <row r="172" spans="1:12" ht="14.5" x14ac:dyDescent="0.35">
      <c r="K172" s="68"/>
      <c r="L172" s="68"/>
    </row>
    <row r="173" spans="1:12" ht="14.5" x14ac:dyDescent="0.35">
      <c r="K173" s="68"/>
      <c r="L173" s="68"/>
    </row>
    <row r="174" spans="1:12" ht="14.5" x14ac:dyDescent="0.35">
      <c r="K174" s="68"/>
      <c r="L174" s="68"/>
    </row>
    <row r="175" spans="1:12" ht="14.5" x14ac:dyDescent="0.35">
      <c r="K175" s="68"/>
      <c r="L175" s="68"/>
    </row>
    <row r="176" spans="1:12" ht="14.5" x14ac:dyDescent="0.35">
      <c r="K176" s="68"/>
      <c r="L176" s="68"/>
    </row>
    <row r="177" spans="11:12" ht="14.5" x14ac:dyDescent="0.35">
      <c r="K177" s="68"/>
      <c r="L177" s="68"/>
    </row>
    <row r="178" spans="11:12" ht="14.5" x14ac:dyDescent="0.35">
      <c r="K178" s="68"/>
      <c r="L178" s="68"/>
    </row>
    <row r="179" spans="11:12" ht="14.5" x14ac:dyDescent="0.35">
      <c r="K179" s="68"/>
      <c r="L179" s="68"/>
    </row>
    <row r="180" spans="11:12" ht="14.5" x14ac:dyDescent="0.35">
      <c r="K180" s="68"/>
      <c r="L180" s="68"/>
    </row>
    <row r="181" spans="11:12" ht="14.5" x14ac:dyDescent="0.35">
      <c r="K181" s="68"/>
      <c r="L181" s="68"/>
    </row>
    <row r="182" spans="11:12" ht="14.5" x14ac:dyDescent="0.35">
      <c r="K182" s="68"/>
      <c r="L182" s="68"/>
    </row>
    <row r="183" spans="11:12" ht="14.5" x14ac:dyDescent="0.35">
      <c r="K183" s="68"/>
      <c r="L183" s="68"/>
    </row>
    <row r="184" spans="11:12" ht="14.5" x14ac:dyDescent="0.35">
      <c r="K184" s="68"/>
      <c r="L184" s="68"/>
    </row>
    <row r="185" spans="11:12" ht="14.5" x14ac:dyDescent="0.35">
      <c r="K185" s="68"/>
      <c r="L185" s="68"/>
    </row>
    <row r="186" spans="11:12" ht="14.5" x14ac:dyDescent="0.35">
      <c r="K186" s="68"/>
      <c r="L186" s="68"/>
    </row>
    <row r="187" spans="11:12" ht="14.5" x14ac:dyDescent="0.35">
      <c r="K187" s="68"/>
      <c r="L187" s="68"/>
    </row>
    <row r="188" spans="11:12" ht="14.5" x14ac:dyDescent="0.35">
      <c r="K188" s="68"/>
      <c r="L188" s="68"/>
    </row>
    <row r="189" spans="11:12" ht="14.5" x14ac:dyDescent="0.35">
      <c r="K189" s="68"/>
      <c r="L189" s="68"/>
    </row>
    <row r="190" spans="11:12" ht="14.5" x14ac:dyDescent="0.35">
      <c r="K190" s="68"/>
      <c r="L190" s="68"/>
    </row>
    <row r="191" spans="11:12" ht="14.5" x14ac:dyDescent="0.35">
      <c r="K191" s="68"/>
      <c r="L191" s="68"/>
    </row>
    <row r="192" spans="11:12" ht="14.5" x14ac:dyDescent="0.35">
      <c r="K192" s="68"/>
      <c r="L192" s="68"/>
    </row>
    <row r="193" spans="11:12" ht="14.5" x14ac:dyDescent="0.35">
      <c r="K193" s="68"/>
      <c r="L193" s="68"/>
    </row>
    <row r="194" spans="11:12" ht="14.5" x14ac:dyDescent="0.35">
      <c r="K194" s="68"/>
      <c r="L194" s="68"/>
    </row>
    <row r="195" spans="11:12" ht="14.5" x14ac:dyDescent="0.35">
      <c r="K195" s="68"/>
      <c r="L195" s="68"/>
    </row>
    <row r="196" spans="11:12" ht="14.5" x14ac:dyDescent="0.35">
      <c r="K196" s="68"/>
      <c r="L196" s="68"/>
    </row>
    <row r="197" spans="11:12" ht="14.5" x14ac:dyDescent="0.35">
      <c r="K197" s="68"/>
      <c r="L197" s="68"/>
    </row>
    <row r="198" spans="11:12" ht="14.5" x14ac:dyDescent="0.35">
      <c r="K198" s="68"/>
      <c r="L198" s="68"/>
    </row>
    <row r="199" spans="11:12" ht="14.5" x14ac:dyDescent="0.35">
      <c r="K199" s="68"/>
      <c r="L199" s="68"/>
    </row>
    <row r="200" spans="11:12" ht="14.5" x14ac:dyDescent="0.35">
      <c r="K200" s="68"/>
      <c r="L200" s="68"/>
    </row>
    <row r="201" spans="11:12" ht="14.5" x14ac:dyDescent="0.35">
      <c r="K201" s="68"/>
      <c r="L201" s="68"/>
    </row>
    <row r="202" spans="11:12" ht="14.5" x14ac:dyDescent="0.35">
      <c r="K202" s="68"/>
      <c r="L202" s="68"/>
    </row>
    <row r="203" spans="11:12" ht="14.5" x14ac:dyDescent="0.35">
      <c r="K203" s="68"/>
      <c r="L203" s="68"/>
    </row>
    <row r="204" spans="11:12" ht="14.5" x14ac:dyDescent="0.35">
      <c r="K204" s="68"/>
      <c r="L204" s="68"/>
    </row>
    <row r="205" spans="11:12" ht="14.5" x14ac:dyDescent="0.35">
      <c r="K205" s="68"/>
      <c r="L205" s="68"/>
    </row>
    <row r="206" spans="11:12" ht="14.5" x14ac:dyDescent="0.35">
      <c r="K206" s="68"/>
      <c r="L206" s="68"/>
    </row>
    <row r="207" spans="11:12" ht="14.5" x14ac:dyDescent="0.35">
      <c r="K207" s="68"/>
      <c r="L207" s="68"/>
    </row>
    <row r="208" spans="11:12" ht="14.5" x14ac:dyDescent="0.35">
      <c r="K208" s="68"/>
      <c r="L208" s="68"/>
    </row>
    <row r="209" spans="11:12" ht="14.5" x14ac:dyDescent="0.35">
      <c r="K209" s="68"/>
      <c r="L209" s="68"/>
    </row>
    <row r="210" spans="11:12" ht="14.5" x14ac:dyDescent="0.35">
      <c r="K210" s="68"/>
      <c r="L210" s="68"/>
    </row>
    <row r="211" spans="11:12" ht="14.5" x14ac:dyDescent="0.35">
      <c r="K211" s="68"/>
      <c r="L211" s="68"/>
    </row>
    <row r="212" spans="11:12" ht="14.5" x14ac:dyDescent="0.35">
      <c r="K212" s="68"/>
      <c r="L212" s="68"/>
    </row>
    <row r="213" spans="11:12" ht="14.5" x14ac:dyDescent="0.35">
      <c r="K213" s="68"/>
      <c r="L213" s="68"/>
    </row>
    <row r="214" spans="11:12" ht="14.5" x14ac:dyDescent="0.35">
      <c r="K214" s="68"/>
      <c r="L214" s="68"/>
    </row>
    <row r="215" spans="11:12" ht="14.5" x14ac:dyDescent="0.35">
      <c r="K215" s="68"/>
      <c r="L215" s="68"/>
    </row>
    <row r="216" spans="11:12" ht="14.5" x14ac:dyDescent="0.35">
      <c r="K216" s="68"/>
      <c r="L216" s="68"/>
    </row>
    <row r="217" spans="11:12" ht="14.5" x14ac:dyDescent="0.35">
      <c r="K217" s="68"/>
      <c r="L217" s="68"/>
    </row>
    <row r="218" spans="11:12" ht="14.5" x14ac:dyDescent="0.35">
      <c r="K218" s="68"/>
      <c r="L218" s="68"/>
    </row>
    <row r="219" spans="11:12" ht="14.5" x14ac:dyDescent="0.35">
      <c r="K219" s="68"/>
      <c r="L219" s="68"/>
    </row>
    <row r="220" spans="11:12" ht="14.5" x14ac:dyDescent="0.35">
      <c r="K220" s="68"/>
      <c r="L220" s="68"/>
    </row>
    <row r="221" spans="11:12" ht="14.5" x14ac:dyDescent="0.35">
      <c r="K221" s="68"/>
      <c r="L221" s="68"/>
    </row>
    <row r="222" spans="11:12" ht="14.5" x14ac:dyDescent="0.35">
      <c r="K222" s="68"/>
      <c r="L222" s="68"/>
    </row>
    <row r="223" spans="11:12" ht="14.5" x14ac:dyDescent="0.35">
      <c r="K223" s="68"/>
      <c r="L223" s="68"/>
    </row>
    <row r="224" spans="11:12" ht="14.5" x14ac:dyDescent="0.35">
      <c r="K224" s="68"/>
      <c r="L224" s="68"/>
    </row>
    <row r="225" spans="11:12" ht="14.5" x14ac:dyDescent="0.35">
      <c r="K225" s="68"/>
      <c r="L225" s="68"/>
    </row>
    <row r="226" spans="11:12" ht="14.5" x14ac:dyDescent="0.35">
      <c r="K226" s="68"/>
      <c r="L226" s="68"/>
    </row>
    <row r="227" spans="11:12" ht="14.5" x14ac:dyDescent="0.35">
      <c r="K227" s="68"/>
      <c r="L227" s="68"/>
    </row>
    <row r="228" spans="11:12" ht="14.5" x14ac:dyDescent="0.35">
      <c r="K228" s="68"/>
      <c r="L228" s="68"/>
    </row>
    <row r="229" spans="11:12" ht="14.5" x14ac:dyDescent="0.35">
      <c r="K229" s="68"/>
      <c r="L229" s="68"/>
    </row>
    <row r="230" spans="11:12" ht="14.5" x14ac:dyDescent="0.35">
      <c r="K230" s="68"/>
      <c r="L230" s="68"/>
    </row>
    <row r="231" spans="11:12" ht="14.5" x14ac:dyDescent="0.35">
      <c r="K231" s="68"/>
      <c r="L231" s="68"/>
    </row>
    <row r="232" spans="11:12" ht="14.5" x14ac:dyDescent="0.35">
      <c r="K232" s="68"/>
      <c r="L232" s="68"/>
    </row>
    <row r="233" spans="11:12" ht="14.5" x14ac:dyDescent="0.35">
      <c r="K233" s="68"/>
      <c r="L233" s="68"/>
    </row>
    <row r="234" spans="11:12" ht="14.5" x14ac:dyDescent="0.35">
      <c r="K234" s="68"/>
      <c r="L234" s="68"/>
    </row>
    <row r="235" spans="11:12" ht="14.5" x14ac:dyDescent="0.35">
      <c r="K235" s="68"/>
      <c r="L235" s="68"/>
    </row>
    <row r="236" spans="11:12" ht="14.5" x14ac:dyDescent="0.35">
      <c r="K236" s="68"/>
      <c r="L236" s="68"/>
    </row>
    <row r="237" spans="11:12" ht="14.5" x14ac:dyDescent="0.35">
      <c r="K237" s="68"/>
      <c r="L237" s="68"/>
    </row>
    <row r="238" spans="11:12" ht="14.5" x14ac:dyDescent="0.35">
      <c r="K238" s="68"/>
      <c r="L238" s="68"/>
    </row>
    <row r="239" spans="11:12" ht="14.5" x14ac:dyDescent="0.35">
      <c r="K239" s="68"/>
      <c r="L239" s="68"/>
    </row>
    <row r="240" spans="11:12" ht="14.5" x14ac:dyDescent="0.35">
      <c r="K240" s="68"/>
      <c r="L240" s="68"/>
    </row>
    <row r="241" spans="11:12" ht="14.5" x14ac:dyDescent="0.35">
      <c r="K241" s="68"/>
      <c r="L241" s="68"/>
    </row>
    <row r="242" spans="11:12" ht="14.5" x14ac:dyDescent="0.35">
      <c r="K242" s="68"/>
      <c r="L242" s="68"/>
    </row>
    <row r="243" spans="11:12" ht="14.5" x14ac:dyDescent="0.35">
      <c r="K243" s="68"/>
      <c r="L243" s="68"/>
    </row>
    <row r="244" spans="11:12" ht="14.5" x14ac:dyDescent="0.35">
      <c r="K244" s="68"/>
      <c r="L244" s="68"/>
    </row>
    <row r="245" spans="11:12" ht="14.5" x14ac:dyDescent="0.35">
      <c r="K245" s="68"/>
      <c r="L245" s="68"/>
    </row>
    <row r="246" spans="11:12" ht="14.5" x14ac:dyDescent="0.35">
      <c r="K246" s="68"/>
      <c r="L246" s="68"/>
    </row>
    <row r="247" spans="11:12" ht="14.5" x14ac:dyDescent="0.35">
      <c r="K247" s="68"/>
      <c r="L247" s="68"/>
    </row>
    <row r="248" spans="11:12" ht="14.5" x14ac:dyDescent="0.35">
      <c r="K248" s="68"/>
      <c r="L248" s="68"/>
    </row>
    <row r="249" spans="11:12" ht="14.5" x14ac:dyDescent="0.35">
      <c r="K249" s="68"/>
      <c r="L249" s="68"/>
    </row>
    <row r="250" spans="11:12" ht="14.5" x14ac:dyDescent="0.35">
      <c r="K250" s="68"/>
      <c r="L250" s="68"/>
    </row>
    <row r="251" spans="11:12" ht="14.5" x14ac:dyDescent="0.35">
      <c r="K251" s="68"/>
      <c r="L251" s="68"/>
    </row>
    <row r="252" spans="11:12" ht="14.5" x14ac:dyDescent="0.35">
      <c r="K252" s="68"/>
      <c r="L252" s="68"/>
    </row>
    <row r="253" spans="11:12" ht="14.5" x14ac:dyDescent="0.35">
      <c r="K253" s="68"/>
      <c r="L253" s="68"/>
    </row>
    <row r="254" spans="11:12" ht="14.5" x14ac:dyDescent="0.35">
      <c r="K254" s="68"/>
      <c r="L254" s="68"/>
    </row>
    <row r="255" spans="11:12" ht="14.5" x14ac:dyDescent="0.35">
      <c r="K255" s="68"/>
      <c r="L255" s="68"/>
    </row>
    <row r="256" spans="11:12" ht="14.5" x14ac:dyDescent="0.35">
      <c r="K256" s="68"/>
      <c r="L256" s="68"/>
    </row>
    <row r="257" spans="11:12" ht="14.5" x14ac:dyDescent="0.35">
      <c r="K257" s="68"/>
      <c r="L257" s="68"/>
    </row>
    <row r="258" spans="11:12" ht="14.5" x14ac:dyDescent="0.35">
      <c r="K258" s="68"/>
      <c r="L258" s="68"/>
    </row>
    <row r="259" spans="11:12" ht="14.5" x14ac:dyDescent="0.35">
      <c r="K259" s="68"/>
      <c r="L259" s="68"/>
    </row>
    <row r="260" spans="11:12" ht="14.5" x14ac:dyDescent="0.35">
      <c r="K260" s="68"/>
      <c r="L260" s="68"/>
    </row>
    <row r="261" spans="11:12" ht="14.5" x14ac:dyDescent="0.35">
      <c r="K261" s="68"/>
      <c r="L261" s="68"/>
    </row>
    <row r="262" spans="11:12" ht="14.5" x14ac:dyDescent="0.35">
      <c r="K262" s="68"/>
      <c r="L262" s="68"/>
    </row>
    <row r="263" spans="11:12" ht="14.5" x14ac:dyDescent="0.35">
      <c r="K263" s="68"/>
      <c r="L263" s="68"/>
    </row>
    <row r="264" spans="11:12" ht="14.5" x14ac:dyDescent="0.35">
      <c r="K264" s="68"/>
      <c r="L264" s="68"/>
    </row>
    <row r="265" spans="11:12" ht="14.5" x14ac:dyDescent="0.35">
      <c r="K265" s="68"/>
      <c r="L265" s="68"/>
    </row>
    <row r="266" spans="11:12" ht="14.5" x14ac:dyDescent="0.35">
      <c r="K266" s="68"/>
      <c r="L266" s="68"/>
    </row>
    <row r="267" spans="11:12" ht="14.5" x14ac:dyDescent="0.35">
      <c r="K267" s="68"/>
      <c r="L267" s="68"/>
    </row>
    <row r="268" spans="11:12" ht="14.5" x14ac:dyDescent="0.35">
      <c r="K268" s="68"/>
      <c r="L268" s="68"/>
    </row>
    <row r="269" spans="11:12" ht="14.5" x14ac:dyDescent="0.35">
      <c r="K269" s="68"/>
      <c r="L269" s="68"/>
    </row>
    <row r="270" spans="11:12" ht="14.5" x14ac:dyDescent="0.35">
      <c r="K270" s="68"/>
      <c r="L270" s="68"/>
    </row>
    <row r="271" spans="11:12" ht="14.5" x14ac:dyDescent="0.35">
      <c r="K271" s="68"/>
      <c r="L271" s="68"/>
    </row>
    <row r="272" spans="11:12" ht="14.5" x14ac:dyDescent="0.35">
      <c r="K272" s="68"/>
      <c r="L272" s="68"/>
    </row>
    <row r="273" spans="11:12" ht="14.5" x14ac:dyDescent="0.35">
      <c r="K273" s="68"/>
      <c r="L273" s="68"/>
    </row>
    <row r="274" spans="11:12" ht="14.5" x14ac:dyDescent="0.35">
      <c r="K274" s="68"/>
      <c r="L274" s="68"/>
    </row>
    <row r="275" spans="11:12" ht="14.5" x14ac:dyDescent="0.35">
      <c r="K275" s="68"/>
      <c r="L275" s="68"/>
    </row>
    <row r="276" spans="11:12" ht="14.5" x14ac:dyDescent="0.35">
      <c r="K276" s="68"/>
      <c r="L276" s="68"/>
    </row>
    <row r="277" spans="11:12" ht="14.5" x14ac:dyDescent="0.35">
      <c r="K277" s="68"/>
      <c r="L277" s="68"/>
    </row>
    <row r="278" spans="11:12" ht="14.5" x14ac:dyDescent="0.35">
      <c r="K278" s="68"/>
      <c r="L278" s="68"/>
    </row>
    <row r="279" spans="11:12" ht="14.5" x14ac:dyDescent="0.35">
      <c r="K279" s="68"/>
      <c r="L279" s="68"/>
    </row>
    <row r="280" spans="11:12" ht="14.5" x14ac:dyDescent="0.35">
      <c r="K280" s="68"/>
      <c r="L280" s="68"/>
    </row>
    <row r="281" spans="11:12" ht="14.5" x14ac:dyDescent="0.35">
      <c r="K281" s="68"/>
      <c r="L281" s="68"/>
    </row>
    <row r="282" spans="11:12" ht="14.5" x14ac:dyDescent="0.35">
      <c r="K282" s="68"/>
      <c r="L282" s="68"/>
    </row>
    <row r="283" spans="11:12" ht="14.5" x14ac:dyDescent="0.35">
      <c r="K283" s="68"/>
      <c r="L283" s="68"/>
    </row>
  </sheetData>
  <mergeCells count="67">
    <mergeCell ref="B5:I5"/>
    <mergeCell ref="B6:I6"/>
    <mergeCell ref="B7:I7"/>
    <mergeCell ref="B2:J2"/>
    <mergeCell ref="B8:I8"/>
    <mergeCell ref="B3:J3"/>
    <mergeCell ref="C14:C16"/>
    <mergeCell ref="H14:H17"/>
    <mergeCell ref="I14:I17"/>
    <mergeCell ref="J14:J17"/>
    <mergeCell ref="H11:H13"/>
    <mergeCell ref="B17:D17"/>
    <mergeCell ref="B11:C13"/>
    <mergeCell ref="D11:D13"/>
    <mergeCell ref="E11:G11"/>
    <mergeCell ref="I11:I13"/>
    <mergeCell ref="B9:I9"/>
    <mergeCell ref="B4:J4"/>
    <mergeCell ref="B35:B39"/>
    <mergeCell ref="C35:C39"/>
    <mergeCell ref="J35:J40"/>
    <mergeCell ref="B40:D40"/>
    <mergeCell ref="H27:H34"/>
    <mergeCell ref="J27:J34"/>
    <mergeCell ref="B34:D34"/>
    <mergeCell ref="B18:B33"/>
    <mergeCell ref="C18:C33"/>
    <mergeCell ref="I18:I34"/>
    <mergeCell ref="H18:H26"/>
    <mergeCell ref="J18:J26"/>
    <mergeCell ref="J11:J13"/>
    <mergeCell ref="B14:B16"/>
    <mergeCell ref="J52:J58"/>
    <mergeCell ref="B58:D58"/>
    <mergeCell ref="B41:B50"/>
    <mergeCell ref="C41:C50"/>
    <mergeCell ref="H41:H51"/>
    <mergeCell ref="I41:I51"/>
    <mergeCell ref="J41:J51"/>
    <mergeCell ref="B51:D51"/>
    <mergeCell ref="B95:D95"/>
    <mergeCell ref="B52:B57"/>
    <mergeCell ref="C52:C57"/>
    <mergeCell ref="H52:H58"/>
    <mergeCell ref="I52:I58"/>
    <mergeCell ref="J90:J95"/>
    <mergeCell ref="J78:J89"/>
    <mergeCell ref="J59:J77"/>
    <mergeCell ref="B59:B76"/>
    <mergeCell ref="C59:C76"/>
    <mergeCell ref="H59:H77"/>
    <mergeCell ref="I59:I77"/>
    <mergeCell ref="B77:D77"/>
    <mergeCell ref="B78:B88"/>
    <mergeCell ref="C78:C88"/>
    <mergeCell ref="H78:H89"/>
    <mergeCell ref="I78:I89"/>
    <mergeCell ref="B89:D89"/>
    <mergeCell ref="B90:B94"/>
    <mergeCell ref="C90:C94"/>
    <mergeCell ref="H90:H95"/>
    <mergeCell ref="H99:I99"/>
    <mergeCell ref="H100:I100"/>
    <mergeCell ref="E97:G97"/>
    <mergeCell ref="H35:H40"/>
    <mergeCell ref="I35:I40"/>
    <mergeCell ref="I90:I95"/>
  </mergeCells>
  <dataValidations count="2">
    <dataValidation type="whole" showInputMessage="1" showErrorMessage="1" sqref="E90:G94 E14:G16 E35:G39 E41:G50 E52:G57 E78:G88 E18:G33">
      <formula1>1</formula1>
      <formula2>5</formula2>
    </dataValidation>
    <dataValidation type="whole" allowBlank="1" showInputMessage="1" showErrorMessage="1" sqref="E59:G76">
      <formula1>1</formula1>
      <formula2>5</formula2>
    </dataValidation>
  </dataValidations>
  <printOptions verticalCentered="1"/>
  <pageMargins left="0.23622047244094491" right="0.23622047244094491" top="0.74803149606299213" bottom="0.74803149606299213" header="0.31496062992125984" footer="0.31496062992125984"/>
  <pageSetup scale="57" fitToHeight="0" orientation="portrait" r:id="rId1"/>
  <headerFooter>
    <oddFooter>&amp;L&amp;"Arial,Normal"&amp;9F. Versión 10
Fecha: 2024-06-26&amp;C&amp;"Arial,Normal"&amp;9Si este documento se encuentra impreso no se garantiza su vigencia.            
La versión vigente reposa en el Sistema Integrado de Planeación y Gestión (Intranet).&amp;R&amp;"Arial,Normal"&amp;9 2</oddFooter>
  </headerFooter>
  <rowBreaks count="2" manualBreakCount="2">
    <brk id="40" max="10" man="1"/>
    <brk id="71" max="10" man="1"/>
  </rowBreaks>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Concertacion </vt:lpstr>
      <vt:lpstr>Formato</vt:lpstr>
      <vt:lpstr>Anexo 1</vt:lpstr>
      <vt:lpstr>Seguimiento 2</vt:lpstr>
      <vt:lpstr>Seguimiento 3</vt:lpstr>
      <vt:lpstr>Seguimiento 4</vt:lpstr>
      <vt:lpstr>Final</vt:lpstr>
      <vt:lpstr>Componente de Gestion Adicional</vt:lpstr>
      <vt:lpstr>Anexo 2</vt:lpstr>
      <vt:lpstr>Anexo 3</vt:lpstr>
      <vt:lpstr>Consolidado </vt:lpstr>
      <vt:lpstr>Instructivo</vt:lpstr>
      <vt:lpstr>Data</vt:lpstr>
      <vt:lpstr>'Anexo 1'!Área_de_impresión</vt:lpstr>
      <vt:lpstr>'Anexo 2'!Área_de_impresión</vt:lpstr>
      <vt:lpstr>'Anexo 3'!Área_de_impresión</vt:lpstr>
      <vt:lpstr>'Componente de Gestion Adicional'!Área_de_impresión</vt:lpstr>
      <vt:lpstr>'Consolidado '!Área_de_impresión</vt:lpstr>
      <vt:lpstr>Formato!Área_de_impresión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Luis Ernesto Suarez Rivera</cp:lastModifiedBy>
  <cp:revision/>
  <cp:lastPrinted>2024-06-26T21:48:45Z</cp:lastPrinted>
  <dcterms:created xsi:type="dcterms:W3CDTF">2014-03-17T17:12:16Z</dcterms:created>
  <dcterms:modified xsi:type="dcterms:W3CDTF">2024-06-26T21:50:20Z</dcterms:modified>
</cp:coreProperties>
</file>